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itay\Laptop\WikiRights\Content\חיסכון לכל ילד\"/>
    </mc:Choice>
  </mc:AlternateContent>
  <bookViews>
    <workbookView xWindow="0" yWindow="0" windowWidth="21600" windowHeight="9315" tabRatio="953"/>
  </bookViews>
  <sheets>
    <sheet name="הקדמה" sheetId="12" r:id="rId1"/>
    <sheet name="תשואות אפיקי חיסכון" sheetId="1" r:id="rId2"/>
    <sheet name="השוואת ריביות" sheetId="2" r:id="rId3"/>
    <sheet name="פערי ריביות במסלול ריבית קבועה" sheetId="5" r:id="rId4"/>
    <sheet name="תשואות בריבית מינימום" sheetId="13" r:id="rId5"/>
    <sheet name="תקציר הצמדה למדד" sheetId="10" r:id="rId6"/>
    <sheet name="פירוט הצמדות למדד" sheetId="9" r:id="rId7"/>
    <sheet name="שערי אינפלציה היסטוריים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9" l="1"/>
  <c r="J26" i="9"/>
  <c r="J25" i="9"/>
  <c r="H27" i="9"/>
  <c r="H26" i="9"/>
  <c r="H25" i="9"/>
  <c r="F27" i="9"/>
  <c r="F26" i="9"/>
  <c r="F25" i="9"/>
  <c r="E4" i="10"/>
  <c r="K3" i="5"/>
  <c r="D35" i="13"/>
  <c r="F35" i="13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G35" i="13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H35" i="13"/>
  <c r="I35" i="13"/>
  <c r="J35" i="13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J46" i="13" s="1"/>
  <c r="J47" i="13" s="1"/>
  <c r="J48" i="13" s="1"/>
  <c r="J49" i="13" s="1"/>
  <c r="J50" i="13" s="1"/>
  <c r="J51" i="13" s="1"/>
  <c r="J52" i="13" s="1"/>
  <c r="J53" i="13" s="1"/>
  <c r="J54" i="13" s="1"/>
  <c r="J55" i="13" s="1"/>
  <c r="K35" i="13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D36" i="13"/>
  <c r="H36" i="13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D37" i="13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C52" i="13"/>
  <c r="C156" i="13"/>
  <c r="D140" i="13"/>
  <c r="D141" i="13" s="1"/>
  <c r="D142" i="13" s="1"/>
  <c r="D143" i="13" s="1"/>
  <c r="D144" i="13" s="1"/>
  <c r="D145" i="13" s="1"/>
  <c r="D146" i="13" s="1"/>
  <c r="D147" i="13" s="1"/>
  <c r="D148" i="13" s="1"/>
  <c r="D149" i="13" s="1"/>
  <c r="D150" i="13" s="1"/>
  <c r="D151" i="13" s="1"/>
  <c r="D152" i="13" s="1"/>
  <c r="D153" i="13" s="1"/>
  <c r="D154" i="13" s="1"/>
  <c r="D155" i="13" s="1"/>
  <c r="D156" i="13" s="1"/>
  <c r="D157" i="13" s="1"/>
  <c r="D158" i="13" s="1"/>
  <c r="D159" i="13" s="1"/>
  <c r="K139" i="13"/>
  <c r="J139" i="13"/>
  <c r="I139" i="13"/>
  <c r="H139" i="13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G139" i="13"/>
  <c r="G140" i="13" s="1"/>
  <c r="G141" i="13" s="1"/>
  <c r="G142" i="13" s="1"/>
  <c r="G143" i="13" s="1"/>
  <c r="G144" i="13" s="1"/>
  <c r="G145" i="13" s="1"/>
  <c r="G146" i="13" s="1"/>
  <c r="G147" i="13" s="1"/>
  <c r="G148" i="13" s="1"/>
  <c r="G149" i="13" s="1"/>
  <c r="G150" i="13" s="1"/>
  <c r="G151" i="13" s="1"/>
  <c r="G152" i="13" s="1"/>
  <c r="G153" i="13" s="1"/>
  <c r="G154" i="13" s="1"/>
  <c r="G155" i="13" s="1"/>
  <c r="G156" i="13" s="1"/>
  <c r="G157" i="13" s="1"/>
  <c r="G158" i="13" s="1"/>
  <c r="G159" i="13" s="1"/>
  <c r="F139" i="13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D139" i="13"/>
  <c r="C130" i="13"/>
  <c r="D114" i="13"/>
  <c r="D115" i="13" s="1"/>
  <c r="D116" i="13" s="1"/>
  <c r="D117" i="13" s="1"/>
  <c r="D118" i="13" s="1"/>
  <c r="D119" i="13" s="1"/>
  <c r="D120" i="13" s="1"/>
  <c r="D121" i="13" s="1"/>
  <c r="D122" i="13" s="1"/>
  <c r="D123" i="13" s="1"/>
  <c r="D124" i="13" s="1"/>
  <c r="D125" i="13" s="1"/>
  <c r="D126" i="13" s="1"/>
  <c r="D127" i="13" s="1"/>
  <c r="D128" i="13" s="1"/>
  <c r="D129" i="13" s="1"/>
  <c r="D130" i="13" s="1"/>
  <c r="D131" i="13" s="1"/>
  <c r="D132" i="13" s="1"/>
  <c r="D133" i="13" s="1"/>
  <c r="K113" i="13"/>
  <c r="J113" i="13"/>
  <c r="I113" i="13"/>
  <c r="H113" i="13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F113" i="13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D113" i="13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G128" i="13" s="1"/>
  <c r="G129" i="13" s="1"/>
  <c r="C104" i="13"/>
  <c r="K87" i="13"/>
  <c r="J87" i="13"/>
  <c r="I87" i="13"/>
  <c r="H87" i="13"/>
  <c r="F87" i="13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D87" i="13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C78" i="13"/>
  <c r="K61" i="13"/>
  <c r="J61" i="13"/>
  <c r="I61" i="13"/>
  <c r="H61" i="13"/>
  <c r="F61" i="13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D61" i="13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C26" i="13"/>
  <c r="K9" i="13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J9" i="13"/>
  <c r="I9" i="13"/>
  <c r="H9" i="13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D9" i="13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M4" i="13"/>
  <c r="L4" i="13"/>
  <c r="K4" i="13"/>
  <c r="J4" i="13"/>
  <c r="I4" i="13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H4" i="13"/>
  <c r="L5" i="5"/>
  <c r="L4" i="5"/>
  <c r="L3" i="5"/>
  <c r="K157" i="1"/>
  <c r="K158" i="1"/>
  <c r="K159" i="1"/>
  <c r="K156" i="1"/>
  <c r="K155" i="1"/>
  <c r="K131" i="1"/>
  <c r="K132" i="1" s="1"/>
  <c r="K133" i="1" s="1"/>
  <c r="K130" i="1"/>
  <c r="K129" i="1"/>
  <c r="K105" i="1"/>
  <c r="K106" i="1"/>
  <c r="K107" i="1"/>
  <c r="K97" i="1"/>
  <c r="K98" i="1" s="1"/>
  <c r="K99" i="1" s="1"/>
  <c r="K100" i="1" s="1"/>
  <c r="K101" i="1" s="1"/>
  <c r="K102" i="1" s="1"/>
  <c r="K103" i="1" s="1"/>
  <c r="K104" i="1" s="1"/>
  <c r="K96" i="1"/>
  <c r="K38" i="1"/>
  <c r="K39" i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37" i="1"/>
  <c r="K36" i="1"/>
  <c r="K70" i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12" i="1"/>
  <c r="K13" i="1"/>
  <c r="K14" i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11" i="1"/>
  <c r="K10" i="1"/>
  <c r="H88" i="13" l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J88" i="13"/>
  <c r="J89" i="13" s="1"/>
  <c r="J90" i="13" s="1"/>
  <c r="J91" i="13" s="1"/>
  <c r="J92" i="13" s="1"/>
  <c r="J93" i="13" s="1"/>
  <c r="J94" i="13" s="1"/>
  <c r="J95" i="13" s="1"/>
  <c r="J96" i="13" s="1"/>
  <c r="J97" i="13" s="1"/>
  <c r="J98" i="13" s="1"/>
  <c r="J99" i="13" s="1"/>
  <c r="J100" i="13" s="1"/>
  <c r="J101" i="13" s="1"/>
  <c r="J102" i="13" s="1"/>
  <c r="J103" i="13" s="1"/>
  <c r="J104" i="13" s="1"/>
  <c r="J105" i="13" s="1"/>
  <c r="J106" i="13" s="1"/>
  <c r="J107" i="13" s="1"/>
  <c r="H62" i="13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G130" i="13"/>
  <c r="G131" i="13" s="1"/>
  <c r="G132" i="13" s="1"/>
  <c r="G133" i="13" s="1"/>
  <c r="J62" i="13"/>
  <c r="J63" i="13" s="1"/>
  <c r="J64" i="13" s="1"/>
  <c r="J65" i="13" s="1"/>
  <c r="J66" i="13" s="1"/>
  <c r="J67" i="13" s="1"/>
  <c r="J68" i="13" s="1"/>
  <c r="J69" i="13" s="1"/>
  <c r="J70" i="13" s="1"/>
  <c r="J71" i="13" s="1"/>
  <c r="J72" i="13" s="1"/>
  <c r="J73" i="13" s="1"/>
  <c r="J74" i="13" s="1"/>
  <c r="J75" i="13" s="1"/>
  <c r="J76" i="13" s="1"/>
  <c r="J77" i="13" s="1"/>
  <c r="J78" i="13" s="1"/>
  <c r="J79" i="13" s="1"/>
  <c r="J80" i="13" s="1"/>
  <c r="J81" i="13" s="1"/>
  <c r="D104" i="13"/>
  <c r="D105" i="13" s="1"/>
  <c r="D106" i="13" s="1"/>
  <c r="D107" i="13" s="1"/>
  <c r="J114" i="13"/>
  <c r="J115" i="13" s="1"/>
  <c r="J116" i="13" s="1"/>
  <c r="J117" i="13" s="1"/>
  <c r="J118" i="13" s="1"/>
  <c r="J119" i="13" s="1"/>
  <c r="J120" i="13" s="1"/>
  <c r="J121" i="13" s="1"/>
  <c r="J122" i="13" s="1"/>
  <c r="J123" i="13" s="1"/>
  <c r="J124" i="13" s="1"/>
  <c r="J125" i="13" s="1"/>
  <c r="J126" i="13" s="1"/>
  <c r="J127" i="13" s="1"/>
  <c r="J128" i="13" s="1"/>
  <c r="J129" i="13" s="1"/>
  <c r="J130" i="13" s="1"/>
  <c r="J131" i="13" s="1"/>
  <c r="J132" i="13" s="1"/>
  <c r="J133" i="13" s="1"/>
  <c r="I10" i="13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J140" i="13"/>
  <c r="J141" i="13" s="1"/>
  <c r="J142" i="13" s="1"/>
  <c r="J143" i="13" s="1"/>
  <c r="J144" i="13" s="1"/>
  <c r="J145" i="13" s="1"/>
  <c r="J146" i="13" s="1"/>
  <c r="J147" i="13" s="1"/>
  <c r="J148" i="13" s="1"/>
  <c r="J149" i="13" s="1"/>
  <c r="J150" i="13" s="1"/>
  <c r="J151" i="13" s="1"/>
  <c r="J152" i="13" s="1"/>
  <c r="J153" i="13" s="1"/>
  <c r="J154" i="13" s="1"/>
  <c r="J155" i="13" s="1"/>
  <c r="G26" i="13"/>
  <c r="G27" i="13" s="1"/>
  <c r="G28" i="13" s="1"/>
  <c r="G29" i="13" s="1"/>
  <c r="J10" i="13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H10" i="13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D10" i="13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62" i="13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I62" i="13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G78" i="13"/>
  <c r="G79" i="13" s="1"/>
  <c r="G80" i="13" s="1"/>
  <c r="G81" i="13" s="1"/>
  <c r="K114" i="13"/>
  <c r="K115" i="13" s="1"/>
  <c r="K116" i="13" s="1"/>
  <c r="K117" i="13" s="1"/>
  <c r="K118" i="13" s="1"/>
  <c r="K119" i="13" s="1"/>
  <c r="K120" i="13" s="1"/>
  <c r="K121" i="13" s="1"/>
  <c r="K122" i="13" s="1"/>
  <c r="K123" i="13" s="1"/>
  <c r="K124" i="13" s="1"/>
  <c r="K125" i="13" s="1"/>
  <c r="K126" i="13" s="1"/>
  <c r="K127" i="13" s="1"/>
  <c r="K128" i="13" s="1"/>
  <c r="K129" i="13" s="1"/>
  <c r="K130" i="13" s="1"/>
  <c r="K131" i="13" s="1"/>
  <c r="K132" i="13" s="1"/>
  <c r="K133" i="13" s="1"/>
  <c r="K140" i="13"/>
  <c r="K141" i="13" s="1"/>
  <c r="K142" i="13" s="1"/>
  <c r="K143" i="13" s="1"/>
  <c r="K144" i="13" s="1"/>
  <c r="K145" i="13" s="1"/>
  <c r="K146" i="13" s="1"/>
  <c r="K147" i="13" s="1"/>
  <c r="K148" i="13" s="1"/>
  <c r="K149" i="13" s="1"/>
  <c r="K150" i="13" s="1"/>
  <c r="K151" i="13" s="1"/>
  <c r="K152" i="13" s="1"/>
  <c r="K153" i="13" s="1"/>
  <c r="K154" i="13" s="1"/>
  <c r="K155" i="13" s="1"/>
  <c r="K156" i="13" s="1"/>
  <c r="I26" i="13"/>
  <c r="I27" i="13" s="1"/>
  <c r="I28" i="13" s="1"/>
  <c r="I29" i="13" s="1"/>
  <c r="K26" i="13"/>
  <c r="K27" i="13" s="1"/>
  <c r="K28" i="13" s="1"/>
  <c r="K29" i="13" s="1"/>
  <c r="I140" i="13"/>
  <c r="I141" i="13" s="1"/>
  <c r="I142" i="13" s="1"/>
  <c r="I143" i="13" s="1"/>
  <c r="I144" i="13" s="1"/>
  <c r="I145" i="13" s="1"/>
  <c r="I146" i="13" s="1"/>
  <c r="I147" i="13" s="1"/>
  <c r="I148" i="13" s="1"/>
  <c r="I149" i="13" s="1"/>
  <c r="I150" i="13" s="1"/>
  <c r="I151" i="13" s="1"/>
  <c r="I152" i="13" s="1"/>
  <c r="I153" i="13" s="1"/>
  <c r="I154" i="13" s="1"/>
  <c r="I155" i="13" s="1"/>
  <c r="I156" i="13" s="1"/>
  <c r="I157" i="13" s="1"/>
  <c r="I158" i="13" s="1"/>
  <c r="I159" i="13" s="1"/>
  <c r="I114" i="13"/>
  <c r="I115" i="13" s="1"/>
  <c r="I116" i="13" s="1"/>
  <c r="I117" i="13" s="1"/>
  <c r="I118" i="13" s="1"/>
  <c r="I119" i="13" s="1"/>
  <c r="I120" i="13" s="1"/>
  <c r="I121" i="13" s="1"/>
  <c r="I122" i="13" s="1"/>
  <c r="I123" i="13" s="1"/>
  <c r="I124" i="13" s="1"/>
  <c r="I125" i="13" s="1"/>
  <c r="I126" i="13" s="1"/>
  <c r="I127" i="13" s="1"/>
  <c r="I128" i="13" s="1"/>
  <c r="I129" i="13" s="1"/>
  <c r="I130" i="13" s="1"/>
  <c r="I131" i="13" s="1"/>
  <c r="I132" i="13" s="1"/>
  <c r="I133" i="13" s="1"/>
  <c r="K62" i="13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G87" i="13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105" i="13" s="1"/>
  <c r="G106" i="13" s="1"/>
  <c r="G107" i="13" s="1"/>
  <c r="K88" i="13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K104" i="13" s="1"/>
  <c r="J156" i="13"/>
  <c r="J157" i="13" s="1"/>
  <c r="J158" i="13" s="1"/>
  <c r="J159" i="13" s="1"/>
  <c r="I88" i="13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C5" i="10"/>
  <c r="K157" i="13" l="1"/>
  <c r="K158" i="13" s="1"/>
  <c r="K159" i="13" s="1"/>
  <c r="K5" i="5"/>
  <c r="K105" i="13"/>
  <c r="K106" i="13" s="1"/>
  <c r="K107" i="13" s="1"/>
  <c r="K4" i="5"/>
  <c r="C156" i="1"/>
  <c r="L4" i="1"/>
  <c r="M4" i="1"/>
  <c r="C130" i="1"/>
  <c r="K139" i="1"/>
  <c r="J139" i="1"/>
  <c r="I139" i="1"/>
  <c r="H139" i="1"/>
  <c r="F139" i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D139" i="1"/>
  <c r="K113" i="1"/>
  <c r="J113" i="1"/>
  <c r="I113" i="1"/>
  <c r="H113" i="1"/>
  <c r="F113" i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D113" i="1"/>
  <c r="C104" i="1"/>
  <c r="K87" i="1"/>
  <c r="J87" i="1"/>
  <c r="I87" i="1"/>
  <c r="H87" i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D87" i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C78" i="1"/>
  <c r="K61" i="1"/>
  <c r="J61" i="1"/>
  <c r="I61" i="1"/>
  <c r="H61" i="1"/>
  <c r="F61" i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D61" i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K35" i="1"/>
  <c r="J35" i="1"/>
  <c r="I35" i="1"/>
  <c r="H35" i="1"/>
  <c r="C52" i="1"/>
  <c r="F35" i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K9" i="1"/>
  <c r="D9" i="1"/>
  <c r="D10" i="1" s="1"/>
  <c r="K4" i="1"/>
  <c r="C26" i="1"/>
  <c r="K88" i="1" l="1"/>
  <c r="K89" i="1" s="1"/>
  <c r="K90" i="1" s="1"/>
  <c r="K91" i="1" s="1"/>
  <c r="K92" i="1" s="1"/>
  <c r="K93" i="1" s="1"/>
  <c r="K94" i="1" s="1"/>
  <c r="K95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K140" i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D52" i="1"/>
  <c r="D53" i="1" s="1"/>
  <c r="D54" i="1" s="1"/>
  <c r="D55" i="1" s="1"/>
  <c r="K62" i="1"/>
  <c r="K63" i="1" s="1"/>
  <c r="K64" i="1" s="1"/>
  <c r="K65" i="1" s="1"/>
  <c r="K66" i="1" s="1"/>
  <c r="K67" i="1" s="1"/>
  <c r="K68" i="1" s="1"/>
  <c r="K69" i="1" s="1"/>
  <c r="D104" i="1"/>
  <c r="D105" i="1" s="1"/>
  <c r="D106" i="1" s="1"/>
  <c r="D107" i="1" s="1"/>
  <c r="D78" i="1"/>
  <c r="D79" i="1" s="1"/>
  <c r="D80" i="1" s="1"/>
  <c r="D81" i="1" s="1"/>
  <c r="K114" i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G87" i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61" i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D114" i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G113" i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D140" i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G139" i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C4" i="10"/>
  <c r="C6" i="10"/>
  <c r="J8" i="9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D6" i="10" s="1"/>
  <c r="J7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D5" i="10" s="1"/>
  <c r="F5" i="10" s="1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D4" i="10" s="1"/>
  <c r="F7" i="9"/>
  <c r="D9" i="9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8" i="9"/>
  <c r="D7" i="9"/>
  <c r="F4" i="5"/>
  <c r="I4" i="5" s="1"/>
  <c r="F5" i="5"/>
  <c r="I5" i="5" s="1"/>
  <c r="F3" i="5"/>
  <c r="I3" i="5" s="1"/>
  <c r="F6" i="10" l="1"/>
  <c r="F4" i="10"/>
  <c r="I6" i="5"/>
  <c r="J9" i="1"/>
  <c r="I9" i="1"/>
  <c r="H9" i="1"/>
  <c r="I4" i="1"/>
  <c r="J4" i="1"/>
  <c r="H4" i="1"/>
  <c r="J13" i="2"/>
  <c r="J14" i="2"/>
  <c r="J15" i="2"/>
  <c r="J16" i="2"/>
  <c r="J17" i="2"/>
  <c r="J18" i="2"/>
  <c r="J19" i="2"/>
  <c r="J20" i="2"/>
  <c r="J21" i="2"/>
  <c r="J10" i="2"/>
  <c r="J11" i="2"/>
  <c r="J12" i="2"/>
  <c r="K11" i="2"/>
  <c r="K12" i="2"/>
  <c r="K13" i="2"/>
  <c r="K14" i="2"/>
  <c r="K15" i="2"/>
  <c r="K16" i="2"/>
  <c r="K17" i="2"/>
  <c r="K18" i="2"/>
  <c r="K19" i="2"/>
  <c r="K20" i="2"/>
  <c r="K21" i="2"/>
  <c r="K22" i="2"/>
  <c r="K5" i="2"/>
  <c r="K6" i="2"/>
  <c r="K7" i="2"/>
  <c r="K8" i="2"/>
  <c r="K9" i="2"/>
  <c r="K10" i="2"/>
  <c r="J22" i="2"/>
  <c r="I36" i="1" l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62" i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140" i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14" i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88" i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H140" i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8" i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14" i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140" i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62" i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8" i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14" i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l="1"/>
  <c r="J28" i="1" s="1"/>
  <c r="J29" i="1" s="1"/>
  <c r="I27" i="1"/>
  <c r="I28" i="1" s="1"/>
  <c r="I29" i="1" s="1"/>
  <c r="H27" i="1"/>
  <c r="H28" i="1" s="1"/>
  <c r="H29" i="1" s="1"/>
</calcChain>
</file>

<file path=xl/sharedStrings.xml><?xml version="1.0" encoding="utf-8"?>
<sst xmlns="http://schemas.openxmlformats.org/spreadsheetml/2006/main" count="238" uniqueCount="106">
  <si>
    <t>גיל</t>
  </si>
  <si>
    <t>קופ"ג סיכון נמוך</t>
  </si>
  <si>
    <t>קופ"ג סיכון בינוני</t>
  </si>
  <si>
    <t>קופ"ג סיכון גבוה</t>
  </si>
  <si>
    <t>חיסכון במסגרת הבנקים</t>
  </si>
  <si>
    <t xml:space="preserve">חיסכון בקופות גמל </t>
  </si>
  <si>
    <t>עם תחנות</t>
  </si>
  <si>
    <t>בלי תחנות</t>
  </si>
  <si>
    <t>ריבית דינמית מבוססת ריבית פריים. 1.6% בדצמבר 2016</t>
  </si>
  <si>
    <t>17-18</t>
  </si>
  <si>
    <t>16-17</t>
  </si>
  <si>
    <t>15-16</t>
  </si>
  <si>
    <t>14-15</t>
  </si>
  <si>
    <t>13-14</t>
  </si>
  <si>
    <t>12-13</t>
  </si>
  <si>
    <t>11-12</t>
  </si>
  <si>
    <t>10-11</t>
  </si>
  <si>
    <t>9-10</t>
  </si>
  <si>
    <t>8-9</t>
  </si>
  <si>
    <t>7-8</t>
  </si>
  <si>
    <t>6-7</t>
  </si>
  <si>
    <t>5-6</t>
  </si>
  <si>
    <t>4-5</t>
  </si>
  <si>
    <t>3-4</t>
  </si>
  <si>
    <t>2-3</t>
  </si>
  <si>
    <t>1-2</t>
  </si>
  <si>
    <t>0-1</t>
  </si>
  <si>
    <t>תשואה שנתית ממוצעת ב-5 שנים אחרונות</t>
  </si>
  <si>
    <t>בין 3.7% לבין 4.97%</t>
  </si>
  <si>
    <t>בין 4.99% לבין 5.73%</t>
  </si>
  <si>
    <t>בין 6.14% לבין 9.93%</t>
  </si>
  <si>
    <t>ריבית קבועה מקסימלית</t>
  </si>
  <si>
    <t>ריבית צמודה מקסימלית</t>
  </si>
  <si>
    <t>אפשרות שינוי מסלול</t>
  </si>
  <si>
    <t>ללא יכולת שינוי</t>
  </si>
  <si>
    <t>אין אפשרות לשינוי מסלול בגילאים האלה</t>
  </si>
  <si>
    <t>ריבית מבוססת פריים מקסימלית (1.6% בדצמבר 2016)</t>
  </si>
  <si>
    <t>גיל הילד בהרשמה</t>
  </si>
  <si>
    <t>קופ"ג בסיכון בינוני (5.5% תשואה)</t>
  </si>
  <si>
    <t>ריבית מקסימלית</t>
  </si>
  <si>
    <t>ריבית מינימלית</t>
  </si>
  <si>
    <t>ילדים בגיל?</t>
  </si>
  <si>
    <t>הפער</t>
  </si>
  <si>
    <t>1.89%-</t>
  </si>
  <si>
    <t>0.10%-</t>
  </si>
  <si>
    <t>0.20%-</t>
  </si>
  <si>
    <t>שנה</t>
  </si>
  <si>
    <t>שינוי</t>
  </si>
  <si>
    <t>הפקדה</t>
  </si>
  <si>
    <t>שווי החיסכון לפי ריבית קבועה של 4%</t>
  </si>
  <si>
    <t>שיעור אינפלציה</t>
  </si>
  <si>
    <t>שווי החיסכון</t>
  </si>
  <si>
    <t>תכנית חיסכון בנקאי לפי צמוד + 2%</t>
  </si>
  <si>
    <t>הסבר</t>
  </si>
  <si>
    <t>באינפלציה בינונית ההצמדה הוכיחה את עצמה</t>
  </si>
  <si>
    <t>שווי החיסכון בריבית קבועה של 4%</t>
  </si>
  <si>
    <t>פער בין המסלולים</t>
  </si>
  <si>
    <t>חיסכון בנקאי בריבית קבועה של 4%</t>
  </si>
  <si>
    <t>סה"כ הפקדות ביטוח לאומי</t>
  </si>
  <si>
    <t>הפקדת ביטוח לאומי במשך השנה</t>
  </si>
  <si>
    <t xml:space="preserve"> סה"כ הפקדות הורים</t>
  </si>
  <si>
    <t xml:space="preserve"> הפקדות הורים</t>
  </si>
  <si>
    <t>סה"כ הפקדות לתכנית (ביטוח לאומי וההורים)</t>
  </si>
  <si>
    <t>סה"כ הפקדות לתכנית (ביטוח לאומי)</t>
  </si>
  <si>
    <t>קופ"ג בסיכון מועט (4.5% תשואה)</t>
  </si>
  <si>
    <t>קופ"ג בסיכון מוגבר (9% תשואה)</t>
  </si>
  <si>
    <t>טבלה 1:  חיסכון לילד שיוולד אחרי 01.01.2017 (ללא הפקדה נוספת של ההורים)</t>
  </si>
  <si>
    <t>טבלה 2:  חיסכון לילד שיוולד אחרי 01.01.2017 (כולל הפקדה נוספת של ההורים)</t>
  </si>
  <si>
    <t>טבלה 3:  חיסכון לילד שנולד ב- 01.01.2008 (ללא הפקדה נוספת של ההורים)</t>
  </si>
  <si>
    <t>טבלה 4:  חיסכון לילד שנולד ב- 01.01.2008 (כולל הפקדה נוספת של ההורים)</t>
  </si>
  <si>
    <t>טבלה 6:  חיסכון לילד שנולד ב- 01.01.2001 (כולל הפקדה נוספת של ההורים)</t>
  </si>
  <si>
    <t>טבלה 5:  חיסכון לילד שנולד ב- 01.01.2001 (ללא הפקדה נוספת של ההורים)</t>
  </si>
  <si>
    <t>חיסכון בנקאי בריבית קבועה של 1.20%</t>
  </si>
  <si>
    <t>חיסכון בנקאי בריבית קבועה של 2.70%</t>
  </si>
  <si>
    <t>ריבית לגיל 0</t>
  </si>
  <si>
    <t>ריבית לגיל 9</t>
  </si>
  <si>
    <t>ריבית לגיל 16</t>
  </si>
  <si>
    <t>תאריך לידה בזמן הצטרפות לתכנית</t>
  </si>
  <si>
    <t>מי שנולד אחרי 01.01.2017</t>
  </si>
  <si>
    <t>מי שנולד ב- 01.01.2008</t>
  </si>
  <si>
    <t>מי שנולד ב- 01.01.2001</t>
  </si>
  <si>
    <t>הערות כלליות לגבי קובץ החישובים בנושא חיסכון לכל ילד</t>
  </si>
  <si>
    <t>2. הקובץ מטפל ב-3 נושאים: השוואה בין אפיקי החיסכון, הבנה של משמעות פערי ריבית ןהבנה של משמעות אינפלציה עתידית (אם תגיע)</t>
  </si>
  <si>
    <t>3. בחלק מהגיליונות יש עמודות ושורות מוסתרות שכן בחרנו בדרך הקלה של "צילום" תמונה של המידע מתוך האקסל</t>
  </si>
  <si>
    <t>1. מטרת הקובץ היא לייצר סימולציות של מידע ללא הבעת דיעה לגבי הבחירה של הציבור בין התכניות השונות.</t>
  </si>
  <si>
    <t>נשמח כמובן להערות / הארות שיישלחו ל- info@kolzchut.org.il</t>
  </si>
  <si>
    <t>פרמטרים לחישוב</t>
  </si>
  <si>
    <t xml:space="preserve">תשואה מצופה </t>
  </si>
  <si>
    <t>% תשואה/ריבית:</t>
  </si>
  <si>
    <t>% תשואה לחישוב:</t>
  </si>
  <si>
    <t xml:space="preserve">פריים בסוף 2016:  </t>
  </si>
  <si>
    <t xml:space="preserve">שווי החיסכון בריבית 2% צמודת מדד </t>
  </si>
  <si>
    <t>באינפלציה נמוכה מסלול של ריבית קבועה היה יותר רווחי</t>
  </si>
  <si>
    <t xml:space="preserve">באינפלציה גבוהה כמו שהיתה בשנות ה-90, חיסכון לא צמוד יגרום לשחיקה דרמטית של ערך החיסכון </t>
  </si>
  <si>
    <t>תאריך עדכון אחרון:</t>
  </si>
  <si>
    <t>18.12.2016</t>
  </si>
  <si>
    <t>ריבית</t>
  </si>
  <si>
    <t>מס. שנים בתכנית עד גיל 18</t>
  </si>
  <si>
    <t>שווי החיסכון לפי הריבית המקסימלית בגיל 18</t>
  </si>
  <si>
    <t>שווי החיסכון לפי הריבית המינימלית בגיל 18</t>
  </si>
  <si>
    <t>הפער בשווי החיסכון בין הריבית המינימלית למקסימלית בגיל 18</t>
  </si>
  <si>
    <t>אחוז ריבית עד 18</t>
  </si>
  <si>
    <t>אחוז ריבית מ-18 עד 21</t>
  </si>
  <si>
    <t>תסריט 1: אינפלציה נמוכה בכל תקופת החיסכון</t>
  </si>
  <si>
    <t>תסריט 2: שיחזור האינפלציה של שנות האלפיים</t>
  </si>
  <si>
    <t>תסריט 3: שיחזור האינפלציה של שנות ה-90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</si>
</sst>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₪-40D]\ #,##0"/>
    <numFmt numFmtId="165" formatCode="0.0%"/>
  </numFmts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 readingOrder="2"/>
    </xf>
    <xf numFmtId="10" fontId="0" fillId="0" borderId="1" xfId="0" applyNumberFormat="1" applyBorder="1" applyAlignment="1">
      <alignment horizontal="center"/>
    </xf>
    <xf numFmtId="0" fontId="0" fillId="0" borderId="5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 readingOrder="2"/>
    </xf>
    <xf numFmtId="10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 readingOrder="2"/>
    </xf>
    <xf numFmtId="10" fontId="0" fillId="0" borderId="1" xfId="0" applyNumberFormat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10" fontId="0" fillId="2" borderId="4" xfId="0" applyNumberFormat="1" applyFill="1" applyBorder="1" applyAlignment="1">
      <alignment horizontal="center" vertical="top" wrapText="1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center" readingOrder="2"/>
    </xf>
    <xf numFmtId="10" fontId="0" fillId="0" borderId="0" xfId="0" applyNumberFormat="1" applyAlignment="1">
      <alignment horizontal="center" readingOrder="2"/>
    </xf>
    <xf numFmtId="0" fontId="0" fillId="0" borderId="12" xfId="0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2" borderId="1" xfId="0" applyNumberFormat="1" applyFill="1" applyBorder="1" applyAlignment="1">
      <alignment horizontal="center" readingOrder="2"/>
    </xf>
    <xf numFmtId="0" fontId="0" fillId="0" borderId="8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readingOrder="2"/>
    </xf>
    <xf numFmtId="9" fontId="0" fillId="0" borderId="1" xfId="0" applyNumberFormat="1" applyFill="1" applyBorder="1" applyAlignment="1">
      <alignment horizontal="center" readingOrder="2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20" xfId="0" applyFont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readingOrder="2"/>
    </xf>
    <xf numFmtId="10" fontId="0" fillId="0" borderId="1" xfId="0" applyNumberFormat="1" applyFont="1" applyFill="1" applyBorder="1" applyAlignment="1">
      <alignment horizontal="center" readingOrder="2"/>
    </xf>
    <xf numFmtId="0" fontId="1" fillId="0" borderId="21" xfId="0" applyFont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 readingOrder="2"/>
    </xf>
    <xf numFmtId="164" fontId="5" fillId="0" borderId="13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right" wrapText="1" readingOrder="2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horizontal="right" wrapText="1" readingOrder="2"/>
    </xf>
    <xf numFmtId="0" fontId="1" fillId="0" borderId="10" xfId="0" applyFont="1" applyBorder="1" applyAlignment="1">
      <alignment horizontal="right" wrapText="1" readingOrder="2"/>
    </xf>
    <xf numFmtId="0" fontId="0" fillId="0" borderId="13" xfId="0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right" readingOrder="2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readingOrder="2"/>
    </xf>
    <xf numFmtId="0" fontId="1" fillId="0" borderId="0" xfId="0" applyFont="1" applyAlignment="1">
      <alignment horizontal="left" vertical="center" wrapText="1" readingOrder="2"/>
    </xf>
    <xf numFmtId="10" fontId="3" fillId="0" borderId="0" xfId="0" applyNumberFormat="1" applyFont="1" applyAlignment="1">
      <alignment horizontal="center" vertical="center" wrapText="1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readingOrder="2"/>
    </xf>
    <xf numFmtId="9" fontId="0" fillId="0" borderId="1" xfId="0" applyNumberFormat="1" applyBorder="1" applyAlignment="1">
      <alignment horizontal="center" readingOrder="2"/>
    </xf>
    <xf numFmtId="10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readingOrder="2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/>
    <xf numFmtId="1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rightToLeft="1" tabSelected="1" workbookViewId="0">
      <selection activeCell="C14" sqref="C14"/>
    </sheetView>
  </sheetViews>
  <sheetFormatPr defaultRowHeight="14.25" x14ac:dyDescent="0.2"/>
  <cols>
    <col min="4" max="4" width="11.875" customWidth="1"/>
  </cols>
  <sheetData>
    <row r="2" spans="2:14" ht="18" x14ac:dyDescent="0.25">
      <c r="B2" s="121" t="s">
        <v>81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2:14" x14ac:dyDescent="0.2">
      <c r="B4" s="122" t="s">
        <v>84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2:14" x14ac:dyDescent="0.2">
      <c r="B5" s="122" t="s">
        <v>82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2:14" x14ac:dyDescent="0.2">
      <c r="B6" s="122" t="s">
        <v>83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2:14" x14ac:dyDescent="0.2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2:14" ht="15.75" x14ac:dyDescent="0.25">
      <c r="B8" s="123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2:14" x14ac:dyDescent="0.2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2:14" x14ac:dyDescent="0.2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2:14" ht="15" x14ac:dyDescent="0.25">
      <c r="B11" s="99" t="s">
        <v>94</v>
      </c>
      <c r="C11" s="99"/>
      <c r="D11" s="120" t="s">
        <v>95</v>
      </c>
    </row>
  </sheetData>
  <mergeCells count="5">
    <mergeCell ref="B2:M2"/>
    <mergeCell ref="B4:N4"/>
    <mergeCell ref="B5:N5"/>
    <mergeCell ref="B6:M6"/>
    <mergeCell ref="B8:M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9"/>
  <sheetViews>
    <sheetView rightToLeft="1" workbookViewId="0"/>
  </sheetViews>
  <sheetFormatPr defaultRowHeight="14.25" x14ac:dyDescent="0.2"/>
  <cols>
    <col min="1" max="1" width="3" customWidth="1"/>
    <col min="2" max="2" width="12.875" style="28" customWidth="1"/>
    <col min="3" max="6" width="10.25" style="28" customWidth="1"/>
    <col min="7" max="7" width="15.625" style="28" customWidth="1"/>
    <col min="8" max="8" width="15" style="28" customWidth="1"/>
    <col min="9" max="9" width="15.75" style="28" customWidth="1"/>
    <col min="10" max="10" width="14.375" style="28" customWidth="1"/>
    <col min="11" max="11" width="14.25" style="28" customWidth="1"/>
    <col min="12" max="12" width="15.875" customWidth="1"/>
    <col min="13" max="13" width="12" customWidth="1"/>
    <col min="16" max="16" width="20.125" customWidth="1"/>
  </cols>
  <sheetData>
    <row r="1" spans="2:21" ht="15" x14ac:dyDescent="0.25">
      <c r="G1" s="124" t="s">
        <v>86</v>
      </c>
      <c r="H1" s="124"/>
      <c r="I1" s="124"/>
      <c r="J1" s="124"/>
      <c r="K1" s="124"/>
      <c r="L1" s="124"/>
      <c r="M1" s="124"/>
    </row>
    <row r="2" spans="2:21" ht="15" x14ac:dyDescent="0.25">
      <c r="G2" s="3"/>
      <c r="H2" s="125" t="s">
        <v>87</v>
      </c>
      <c r="I2" s="126"/>
      <c r="J2" s="127"/>
      <c r="K2" s="102" t="s">
        <v>74</v>
      </c>
      <c r="L2" s="102" t="s">
        <v>75</v>
      </c>
      <c r="M2" s="102" t="s">
        <v>76</v>
      </c>
    </row>
    <row r="3" spans="2:21" x14ac:dyDescent="0.2">
      <c r="G3" s="103" t="s">
        <v>88</v>
      </c>
      <c r="H3" s="7">
        <v>0.09</v>
      </c>
      <c r="I3" s="7">
        <v>5.5E-2</v>
      </c>
      <c r="J3" s="7">
        <v>4.4999999999999998E-2</v>
      </c>
      <c r="K3" s="7">
        <v>0.04</v>
      </c>
      <c r="L3" s="7">
        <v>2.7E-2</v>
      </c>
      <c r="M3" s="7">
        <v>1.2E-2</v>
      </c>
    </row>
    <row r="4" spans="2:21" x14ac:dyDescent="0.2">
      <c r="G4" s="103" t="s">
        <v>89</v>
      </c>
      <c r="H4" s="7">
        <f t="shared" ref="H4:M4" si="0">100%+H3</f>
        <v>1.0900000000000001</v>
      </c>
      <c r="I4" s="7">
        <f t="shared" si="0"/>
        <v>1.0549999999999999</v>
      </c>
      <c r="J4" s="7">
        <f t="shared" si="0"/>
        <v>1.0449999999999999</v>
      </c>
      <c r="K4" s="7">
        <f t="shared" si="0"/>
        <v>1.04</v>
      </c>
      <c r="L4" s="7">
        <f t="shared" si="0"/>
        <v>1.0269999999999999</v>
      </c>
      <c r="M4" s="7">
        <f t="shared" si="0"/>
        <v>1.012</v>
      </c>
    </row>
    <row r="5" spans="2:21" x14ac:dyDescent="0.2">
      <c r="H5" s="45"/>
      <c r="I5" s="45"/>
      <c r="J5" s="45"/>
      <c r="K5" s="45"/>
    </row>
    <row r="6" spans="2:21" ht="15" x14ac:dyDescent="0.25">
      <c r="B6" s="124" t="s">
        <v>66</v>
      </c>
      <c r="C6" s="124"/>
      <c r="D6" s="124"/>
      <c r="E6" s="124"/>
      <c r="F6" s="124"/>
      <c r="G6" s="124"/>
      <c r="H6" s="124"/>
      <c r="I6" s="124"/>
      <c r="J6" s="124"/>
      <c r="K6" s="124"/>
    </row>
    <row r="7" spans="2:21" ht="15" thickBot="1" x14ac:dyDescent="0.25">
      <c r="I7" s="30"/>
      <c r="J7" s="30"/>
      <c r="K7" s="30"/>
      <c r="M7" s="1"/>
      <c r="P7" s="1"/>
    </row>
    <row r="8" spans="2:21" ht="83.25" customHeight="1" x14ac:dyDescent="0.2">
      <c r="B8" s="97" t="s">
        <v>0</v>
      </c>
      <c r="C8" s="83" t="s">
        <v>59</v>
      </c>
      <c r="D8" s="83" t="s">
        <v>58</v>
      </c>
      <c r="E8" s="83" t="s">
        <v>61</v>
      </c>
      <c r="F8" s="83" t="s">
        <v>60</v>
      </c>
      <c r="G8" s="83" t="s">
        <v>63</v>
      </c>
      <c r="H8" s="83" t="s">
        <v>65</v>
      </c>
      <c r="I8" s="83" t="s">
        <v>38</v>
      </c>
      <c r="J8" s="83" t="s">
        <v>64</v>
      </c>
      <c r="K8" s="98" t="s">
        <v>57</v>
      </c>
      <c r="L8" s="153" t="s">
        <v>96</v>
      </c>
    </row>
    <row r="9" spans="2:21" x14ac:dyDescent="0.2">
      <c r="B9" s="10">
        <v>1</v>
      </c>
      <c r="C9" s="32">
        <v>600</v>
      </c>
      <c r="D9" s="32">
        <f>C9</f>
        <v>600</v>
      </c>
      <c r="E9" s="32"/>
      <c r="F9" s="32">
        <f>E9</f>
        <v>0</v>
      </c>
      <c r="G9" s="32">
        <f>D9+E9</f>
        <v>600</v>
      </c>
      <c r="H9" s="32">
        <f>C9</f>
        <v>600</v>
      </c>
      <c r="I9" s="32">
        <f>C9</f>
        <v>600</v>
      </c>
      <c r="J9" s="32">
        <f>C9</f>
        <v>600</v>
      </c>
      <c r="K9" s="92">
        <f>C9</f>
        <v>600</v>
      </c>
      <c r="L9" s="1"/>
      <c r="U9" s="27"/>
    </row>
    <row r="10" spans="2:21" s="66" customFormat="1" x14ac:dyDescent="0.2">
      <c r="B10" s="61">
        <v>2</v>
      </c>
      <c r="C10" s="62">
        <v>600</v>
      </c>
      <c r="D10" s="62">
        <f t="shared" ref="D10:D29" si="1">D9+C10</f>
        <v>1200</v>
      </c>
      <c r="E10" s="62"/>
      <c r="F10" s="62">
        <f>F9+E10</f>
        <v>0</v>
      </c>
      <c r="G10" s="62">
        <f>G9+E10+C10</f>
        <v>1200</v>
      </c>
      <c r="H10" s="62">
        <f t="shared" ref="H10:H29" si="2">C10+H9*$H$4</f>
        <v>1254</v>
      </c>
      <c r="I10" s="62">
        <f t="shared" ref="I10:I29" si="3">C10+I9*$I$4</f>
        <v>1233</v>
      </c>
      <c r="J10" s="62">
        <f t="shared" ref="J10:J29" si="4">C10+J9*$J$4</f>
        <v>1227</v>
      </c>
      <c r="K10" s="71">
        <f>C10+K9*L10</f>
        <v>1224</v>
      </c>
      <c r="L10" s="156">
        <v>1.04</v>
      </c>
      <c r="M10" s="155"/>
      <c r="U10" s="86"/>
    </row>
    <row r="11" spans="2:21" s="66" customFormat="1" x14ac:dyDescent="0.2">
      <c r="B11" s="61">
        <v>3</v>
      </c>
      <c r="C11" s="62">
        <v>600</v>
      </c>
      <c r="D11" s="62">
        <f t="shared" si="1"/>
        <v>1800</v>
      </c>
      <c r="E11" s="62"/>
      <c r="F11" s="62">
        <f t="shared" ref="F11:F29" si="5">F10+E11</f>
        <v>0</v>
      </c>
      <c r="G11" s="62">
        <f t="shared" ref="G11:G29" si="6">G10+E11+C11</f>
        <v>1800</v>
      </c>
      <c r="H11" s="62">
        <f t="shared" si="2"/>
        <v>1966.8600000000001</v>
      </c>
      <c r="I11" s="62">
        <f t="shared" si="3"/>
        <v>1900.8149999999998</v>
      </c>
      <c r="J11" s="62">
        <f t="shared" si="4"/>
        <v>1882.2149999999999</v>
      </c>
      <c r="K11" s="71">
        <f>C11+K10*L11</f>
        <v>1872.96</v>
      </c>
      <c r="L11" s="45">
        <v>1.04</v>
      </c>
      <c r="U11" s="86"/>
    </row>
    <row r="12" spans="2:21" s="66" customFormat="1" x14ac:dyDescent="0.2">
      <c r="B12" s="61">
        <v>4</v>
      </c>
      <c r="C12" s="62">
        <v>600</v>
      </c>
      <c r="D12" s="62">
        <f t="shared" si="1"/>
        <v>2400</v>
      </c>
      <c r="E12" s="62"/>
      <c r="F12" s="62">
        <f t="shared" si="5"/>
        <v>0</v>
      </c>
      <c r="G12" s="62">
        <f t="shared" si="6"/>
        <v>2400</v>
      </c>
      <c r="H12" s="62">
        <f t="shared" si="2"/>
        <v>2743.8774000000003</v>
      </c>
      <c r="I12" s="62">
        <f t="shared" si="3"/>
        <v>2605.3598249999995</v>
      </c>
      <c r="J12" s="62">
        <f t="shared" si="4"/>
        <v>2566.914675</v>
      </c>
      <c r="K12" s="71">
        <f t="shared" ref="K12:K29" si="7">C12+K11*L12</f>
        <v>2547.8784000000001</v>
      </c>
      <c r="L12" s="156">
        <v>1.04</v>
      </c>
      <c r="U12" s="86"/>
    </row>
    <row r="13" spans="2:21" s="66" customFormat="1" x14ac:dyDescent="0.2">
      <c r="B13" s="61">
        <v>5</v>
      </c>
      <c r="C13" s="62">
        <v>600</v>
      </c>
      <c r="D13" s="62">
        <f t="shared" si="1"/>
        <v>3000</v>
      </c>
      <c r="E13" s="62"/>
      <c r="F13" s="62">
        <f t="shared" si="5"/>
        <v>0</v>
      </c>
      <c r="G13" s="62">
        <f t="shared" si="6"/>
        <v>3000</v>
      </c>
      <c r="H13" s="62">
        <f t="shared" si="2"/>
        <v>3590.8263660000007</v>
      </c>
      <c r="I13" s="62">
        <f t="shared" si="3"/>
        <v>3348.6546153749991</v>
      </c>
      <c r="J13" s="62">
        <f t="shared" si="4"/>
        <v>3282.4258353749997</v>
      </c>
      <c r="K13" s="71">
        <f t="shared" si="7"/>
        <v>3249.7935360000001</v>
      </c>
      <c r="L13" s="45">
        <v>1.04</v>
      </c>
      <c r="U13" s="86"/>
    </row>
    <row r="14" spans="2:21" s="66" customFormat="1" x14ac:dyDescent="0.2">
      <c r="B14" s="61">
        <v>6</v>
      </c>
      <c r="C14" s="62">
        <v>600</v>
      </c>
      <c r="D14" s="62">
        <f t="shared" si="1"/>
        <v>3600</v>
      </c>
      <c r="E14" s="62"/>
      <c r="F14" s="62">
        <f t="shared" si="5"/>
        <v>0</v>
      </c>
      <c r="G14" s="62">
        <f t="shared" si="6"/>
        <v>3600</v>
      </c>
      <c r="H14" s="62">
        <f t="shared" si="2"/>
        <v>4514.0007389400016</v>
      </c>
      <c r="I14" s="62">
        <f t="shared" si="3"/>
        <v>4132.8306192206237</v>
      </c>
      <c r="J14" s="62">
        <f t="shared" si="4"/>
        <v>4030.1349979668744</v>
      </c>
      <c r="K14" s="71">
        <f t="shared" si="7"/>
        <v>3979.7852774400003</v>
      </c>
      <c r="L14" s="156">
        <v>1.04</v>
      </c>
      <c r="U14" s="86"/>
    </row>
    <row r="15" spans="2:21" s="66" customFormat="1" x14ac:dyDescent="0.2">
      <c r="B15" s="61">
        <v>7</v>
      </c>
      <c r="C15" s="62">
        <v>600</v>
      </c>
      <c r="D15" s="62">
        <f t="shared" si="1"/>
        <v>4200</v>
      </c>
      <c r="E15" s="62"/>
      <c r="F15" s="62">
        <f t="shared" si="5"/>
        <v>0</v>
      </c>
      <c r="G15" s="62">
        <f t="shared" si="6"/>
        <v>4200</v>
      </c>
      <c r="H15" s="62">
        <f t="shared" si="2"/>
        <v>5520.2608054446018</v>
      </c>
      <c r="I15" s="62">
        <f t="shared" si="3"/>
        <v>4960.1363032777581</v>
      </c>
      <c r="J15" s="62">
        <f t="shared" si="4"/>
        <v>4811.491072875383</v>
      </c>
      <c r="K15" s="71">
        <f t="shared" si="7"/>
        <v>4738.9766885376002</v>
      </c>
      <c r="L15" s="45">
        <v>1.04</v>
      </c>
      <c r="U15" s="86"/>
    </row>
    <row r="16" spans="2:21" s="66" customFormat="1" x14ac:dyDescent="0.2">
      <c r="B16" s="61">
        <v>8</v>
      </c>
      <c r="C16" s="62">
        <v>600</v>
      </c>
      <c r="D16" s="62">
        <f t="shared" si="1"/>
        <v>4800</v>
      </c>
      <c r="E16" s="62"/>
      <c r="F16" s="62">
        <f t="shared" si="5"/>
        <v>0</v>
      </c>
      <c r="G16" s="62">
        <f t="shared" si="6"/>
        <v>4800</v>
      </c>
      <c r="H16" s="62">
        <f t="shared" si="2"/>
        <v>6617.0842779346167</v>
      </c>
      <c r="I16" s="62">
        <f t="shared" si="3"/>
        <v>5832.9437999580341</v>
      </c>
      <c r="J16" s="62">
        <f t="shared" si="4"/>
        <v>5628.0081711547746</v>
      </c>
      <c r="K16" s="71">
        <f t="shared" si="7"/>
        <v>5528.5357560791044</v>
      </c>
      <c r="L16" s="156">
        <v>1.04</v>
      </c>
      <c r="U16" s="86"/>
    </row>
    <row r="17" spans="2:21" s="66" customFormat="1" x14ac:dyDescent="0.2">
      <c r="B17" s="61">
        <v>9</v>
      </c>
      <c r="C17" s="62">
        <v>600</v>
      </c>
      <c r="D17" s="62">
        <f t="shared" si="1"/>
        <v>5400</v>
      </c>
      <c r="E17" s="62"/>
      <c r="F17" s="62">
        <f t="shared" si="5"/>
        <v>0</v>
      </c>
      <c r="G17" s="62">
        <f t="shared" si="6"/>
        <v>5400</v>
      </c>
      <c r="H17" s="62">
        <f t="shared" si="2"/>
        <v>7812.621862948733</v>
      </c>
      <c r="I17" s="62">
        <f t="shared" si="3"/>
        <v>6753.7557089557258</v>
      </c>
      <c r="J17" s="62">
        <f t="shared" si="4"/>
        <v>6481.2685388567388</v>
      </c>
      <c r="K17" s="71">
        <f t="shared" si="7"/>
        <v>6349.6771863222684</v>
      </c>
      <c r="L17" s="45">
        <v>1.04</v>
      </c>
      <c r="U17" s="86"/>
    </row>
    <row r="18" spans="2:21" s="66" customFormat="1" x14ac:dyDescent="0.2">
      <c r="B18" s="61">
        <v>10</v>
      </c>
      <c r="C18" s="62">
        <v>600</v>
      </c>
      <c r="D18" s="62">
        <f t="shared" si="1"/>
        <v>6000</v>
      </c>
      <c r="E18" s="62"/>
      <c r="F18" s="62">
        <f t="shared" si="5"/>
        <v>0</v>
      </c>
      <c r="G18" s="62">
        <f t="shared" si="6"/>
        <v>6000</v>
      </c>
      <c r="H18" s="62">
        <f t="shared" si="2"/>
        <v>9115.7578306141204</v>
      </c>
      <c r="I18" s="62">
        <f t="shared" si="3"/>
        <v>7725.2122729482908</v>
      </c>
      <c r="J18" s="62">
        <f t="shared" si="4"/>
        <v>7372.9256231052914</v>
      </c>
      <c r="K18" s="71">
        <f t="shared" si="7"/>
        <v>7203.664273775159</v>
      </c>
      <c r="L18" s="156">
        <v>1.04</v>
      </c>
      <c r="U18" s="86"/>
    </row>
    <row r="19" spans="2:21" s="66" customFormat="1" x14ac:dyDescent="0.2">
      <c r="B19" s="61">
        <v>11</v>
      </c>
      <c r="C19" s="62">
        <v>600</v>
      </c>
      <c r="D19" s="62">
        <f t="shared" si="1"/>
        <v>6600</v>
      </c>
      <c r="E19" s="62"/>
      <c r="F19" s="62">
        <f t="shared" si="5"/>
        <v>0</v>
      </c>
      <c r="G19" s="62">
        <f t="shared" si="6"/>
        <v>6600</v>
      </c>
      <c r="H19" s="62">
        <f t="shared" si="2"/>
        <v>10536.176035369392</v>
      </c>
      <c r="I19" s="62">
        <f t="shared" si="3"/>
        <v>8750.0989479604468</v>
      </c>
      <c r="J19" s="62">
        <f t="shared" si="4"/>
        <v>8304.707276145029</v>
      </c>
      <c r="K19" s="71">
        <f t="shared" si="7"/>
        <v>8091.8108447261657</v>
      </c>
      <c r="L19" s="45">
        <v>1.04</v>
      </c>
      <c r="P19" s="86"/>
      <c r="U19" s="86"/>
    </row>
    <row r="20" spans="2:21" s="66" customFormat="1" x14ac:dyDescent="0.2">
      <c r="B20" s="61">
        <v>12</v>
      </c>
      <c r="C20" s="62">
        <v>600</v>
      </c>
      <c r="D20" s="62">
        <f t="shared" si="1"/>
        <v>7200</v>
      </c>
      <c r="E20" s="62"/>
      <c r="F20" s="62">
        <f t="shared" si="5"/>
        <v>0</v>
      </c>
      <c r="G20" s="62">
        <f t="shared" si="6"/>
        <v>7200</v>
      </c>
      <c r="H20" s="62">
        <f t="shared" si="2"/>
        <v>12084.431878552637</v>
      </c>
      <c r="I20" s="62">
        <f t="shared" si="3"/>
        <v>9831.3543900982713</v>
      </c>
      <c r="J20" s="62">
        <f t="shared" si="4"/>
        <v>9278.4191035715539</v>
      </c>
      <c r="K20" s="71">
        <f t="shared" si="7"/>
        <v>9015.4832785152121</v>
      </c>
      <c r="L20" s="156">
        <v>1.04</v>
      </c>
      <c r="P20" s="86"/>
      <c r="U20" s="86"/>
    </row>
    <row r="21" spans="2:21" s="66" customFormat="1" x14ac:dyDescent="0.2">
      <c r="B21" s="61">
        <v>13</v>
      </c>
      <c r="C21" s="62">
        <v>600</v>
      </c>
      <c r="D21" s="62">
        <f t="shared" si="1"/>
        <v>7800</v>
      </c>
      <c r="E21" s="62"/>
      <c r="F21" s="62">
        <f t="shared" si="5"/>
        <v>0</v>
      </c>
      <c r="G21" s="62">
        <f t="shared" si="6"/>
        <v>7800</v>
      </c>
      <c r="H21" s="62">
        <f t="shared" si="2"/>
        <v>13772.030747622375</v>
      </c>
      <c r="I21" s="62">
        <f t="shared" si="3"/>
        <v>10972.078881553676</v>
      </c>
      <c r="J21" s="62">
        <f t="shared" si="4"/>
        <v>10295.947963232273</v>
      </c>
      <c r="K21" s="71">
        <f t="shared" si="7"/>
        <v>9976.1026096558217</v>
      </c>
      <c r="L21" s="45">
        <v>1.04</v>
      </c>
      <c r="P21" s="86"/>
      <c r="U21" s="86"/>
    </row>
    <row r="22" spans="2:21" s="66" customFormat="1" x14ac:dyDescent="0.2">
      <c r="B22" s="61">
        <v>14</v>
      </c>
      <c r="C22" s="62">
        <v>600</v>
      </c>
      <c r="D22" s="62">
        <f t="shared" si="1"/>
        <v>8400</v>
      </c>
      <c r="E22" s="62"/>
      <c r="F22" s="62">
        <f t="shared" si="5"/>
        <v>0</v>
      </c>
      <c r="G22" s="62">
        <f t="shared" si="6"/>
        <v>8400</v>
      </c>
      <c r="H22" s="62">
        <f t="shared" si="2"/>
        <v>15611.513514908391</v>
      </c>
      <c r="I22" s="62">
        <f t="shared" si="3"/>
        <v>12175.543220039128</v>
      </c>
      <c r="J22" s="62">
        <f t="shared" si="4"/>
        <v>11359.265621577724</v>
      </c>
      <c r="K22" s="71">
        <f t="shared" si="7"/>
        <v>10975.146714042055</v>
      </c>
      <c r="L22" s="156">
        <v>1.04</v>
      </c>
      <c r="P22" s="86"/>
      <c r="U22" s="86"/>
    </row>
    <row r="23" spans="2:21" s="66" customFormat="1" x14ac:dyDescent="0.2">
      <c r="B23" s="61">
        <v>15</v>
      </c>
      <c r="C23" s="62">
        <v>600</v>
      </c>
      <c r="D23" s="62">
        <f t="shared" si="1"/>
        <v>9000</v>
      </c>
      <c r="E23" s="62"/>
      <c r="F23" s="62">
        <f t="shared" si="5"/>
        <v>0</v>
      </c>
      <c r="G23" s="62">
        <f t="shared" si="6"/>
        <v>9000</v>
      </c>
      <c r="H23" s="62">
        <f t="shared" si="2"/>
        <v>17616.549731250147</v>
      </c>
      <c r="I23" s="62">
        <f t="shared" si="3"/>
        <v>13445.19809714128</v>
      </c>
      <c r="J23" s="62">
        <f t="shared" si="4"/>
        <v>12470.43257454872</v>
      </c>
      <c r="K23" s="71">
        <f t="shared" si="7"/>
        <v>12014.152582603738</v>
      </c>
      <c r="L23" s="45">
        <v>1.04</v>
      </c>
      <c r="P23" s="86"/>
      <c r="U23" s="86"/>
    </row>
    <row r="24" spans="2:21" s="66" customFormat="1" x14ac:dyDescent="0.2">
      <c r="B24" s="61">
        <v>16</v>
      </c>
      <c r="C24" s="62">
        <v>600</v>
      </c>
      <c r="D24" s="62">
        <f t="shared" si="1"/>
        <v>9600</v>
      </c>
      <c r="E24" s="62"/>
      <c r="F24" s="62">
        <f t="shared" si="5"/>
        <v>0</v>
      </c>
      <c r="G24" s="62">
        <f t="shared" si="6"/>
        <v>9600</v>
      </c>
      <c r="H24" s="62">
        <f t="shared" si="2"/>
        <v>19802.039207062662</v>
      </c>
      <c r="I24" s="62">
        <f t="shared" si="3"/>
        <v>14784.68399248405</v>
      </c>
      <c r="J24" s="62">
        <f t="shared" si="4"/>
        <v>13631.602040403412</v>
      </c>
      <c r="K24" s="71">
        <f t="shared" si="7"/>
        <v>13094.718685907888</v>
      </c>
      <c r="L24" s="156">
        <v>1.04</v>
      </c>
      <c r="P24" s="86"/>
      <c r="U24" s="86"/>
    </row>
    <row r="25" spans="2:21" s="66" customFormat="1" x14ac:dyDescent="0.2">
      <c r="B25" s="61">
        <v>17</v>
      </c>
      <c r="C25" s="62">
        <v>600</v>
      </c>
      <c r="D25" s="62">
        <f t="shared" si="1"/>
        <v>10200</v>
      </c>
      <c r="E25" s="62"/>
      <c r="F25" s="62">
        <f t="shared" si="5"/>
        <v>0</v>
      </c>
      <c r="G25" s="62">
        <f t="shared" si="6"/>
        <v>10200</v>
      </c>
      <c r="H25" s="62">
        <f t="shared" si="2"/>
        <v>22184.222735698302</v>
      </c>
      <c r="I25" s="62">
        <f t="shared" si="3"/>
        <v>16197.841612070672</v>
      </c>
      <c r="J25" s="62">
        <f t="shared" si="4"/>
        <v>14845.024132221564</v>
      </c>
      <c r="K25" s="71">
        <f t="shared" si="7"/>
        <v>14218.507433344204</v>
      </c>
      <c r="L25" s="45">
        <v>1.04</v>
      </c>
      <c r="P25" s="86"/>
      <c r="U25" s="86"/>
    </row>
    <row r="26" spans="2:21" s="90" customFormat="1" ht="24" customHeight="1" x14ac:dyDescent="0.2">
      <c r="B26" s="93">
        <v>18</v>
      </c>
      <c r="C26" s="87">
        <f>600+500+50</f>
        <v>1150</v>
      </c>
      <c r="D26" s="87">
        <f t="shared" si="1"/>
        <v>11350</v>
      </c>
      <c r="E26" s="88"/>
      <c r="F26" s="88">
        <f t="shared" si="5"/>
        <v>0</v>
      </c>
      <c r="G26" s="88">
        <f t="shared" si="6"/>
        <v>11350</v>
      </c>
      <c r="H26" s="87">
        <f t="shared" si="2"/>
        <v>25330.802781911152</v>
      </c>
      <c r="I26" s="87">
        <f t="shared" si="3"/>
        <v>18238.722900734556</v>
      </c>
      <c r="J26" s="87">
        <f t="shared" si="4"/>
        <v>16663.050218171535</v>
      </c>
      <c r="K26" s="71">
        <f t="shared" si="7"/>
        <v>15937.247730677973</v>
      </c>
      <c r="L26" s="156">
        <v>1.04</v>
      </c>
      <c r="P26" s="91"/>
      <c r="U26" s="91"/>
    </row>
    <row r="27" spans="2:21" s="90" customFormat="1" x14ac:dyDescent="0.2">
      <c r="B27" s="93">
        <v>19</v>
      </c>
      <c r="C27" s="87"/>
      <c r="D27" s="87">
        <f t="shared" si="1"/>
        <v>11350</v>
      </c>
      <c r="E27" s="88"/>
      <c r="F27" s="88">
        <f t="shared" si="5"/>
        <v>0</v>
      </c>
      <c r="G27" s="88">
        <f t="shared" si="6"/>
        <v>11350</v>
      </c>
      <c r="H27" s="87">
        <f t="shared" si="2"/>
        <v>27610.575032283159</v>
      </c>
      <c r="I27" s="87">
        <f t="shared" si="3"/>
        <v>19241.852660274955</v>
      </c>
      <c r="J27" s="87">
        <f t="shared" si="4"/>
        <v>17412.887477989254</v>
      </c>
      <c r="K27" s="71">
        <f t="shared" si="7"/>
        <v>16016.933969331361</v>
      </c>
      <c r="L27" s="154">
        <v>1.0049999999999999</v>
      </c>
      <c r="P27" s="91"/>
      <c r="U27" s="91"/>
    </row>
    <row r="28" spans="2:21" s="90" customFormat="1" x14ac:dyDescent="0.2">
      <c r="B28" s="93">
        <v>20</v>
      </c>
      <c r="C28" s="87"/>
      <c r="D28" s="87">
        <f t="shared" si="1"/>
        <v>11350</v>
      </c>
      <c r="E28" s="88"/>
      <c r="F28" s="88">
        <f t="shared" si="5"/>
        <v>0</v>
      </c>
      <c r="G28" s="88">
        <f t="shared" si="6"/>
        <v>11350</v>
      </c>
      <c r="H28" s="87">
        <f t="shared" si="2"/>
        <v>30095.526785188646</v>
      </c>
      <c r="I28" s="87">
        <f t="shared" si="3"/>
        <v>20300.154556590078</v>
      </c>
      <c r="J28" s="87">
        <f t="shared" si="4"/>
        <v>18196.467414498769</v>
      </c>
      <c r="K28" s="71">
        <f t="shared" si="7"/>
        <v>16097.018639178017</v>
      </c>
      <c r="L28" s="154">
        <v>1.0049999999999999</v>
      </c>
      <c r="P28" s="91"/>
      <c r="U28" s="91"/>
    </row>
    <row r="29" spans="2:21" s="90" customFormat="1" ht="24.75" customHeight="1" thickBot="1" x14ac:dyDescent="0.25">
      <c r="B29" s="95">
        <v>21</v>
      </c>
      <c r="C29" s="89">
        <v>500</v>
      </c>
      <c r="D29" s="89">
        <f t="shared" si="1"/>
        <v>11850</v>
      </c>
      <c r="E29" s="89"/>
      <c r="F29" s="96">
        <f t="shared" si="5"/>
        <v>0</v>
      </c>
      <c r="G29" s="96">
        <f t="shared" si="6"/>
        <v>11850</v>
      </c>
      <c r="H29" s="89">
        <f t="shared" si="2"/>
        <v>33304.124195855627</v>
      </c>
      <c r="I29" s="89">
        <f t="shared" si="3"/>
        <v>21916.663057202531</v>
      </c>
      <c r="J29" s="89">
        <f t="shared" si="4"/>
        <v>19515.308448151212</v>
      </c>
      <c r="K29" s="71">
        <f t="shared" si="7"/>
        <v>16677.503732373905</v>
      </c>
      <c r="L29" s="154">
        <v>1.0049999999999999</v>
      </c>
      <c r="P29" s="91"/>
      <c r="U29" s="91"/>
    </row>
    <row r="32" spans="2:21" ht="15" x14ac:dyDescent="0.25">
      <c r="B32" s="124" t="s">
        <v>67</v>
      </c>
      <c r="C32" s="124"/>
      <c r="D32" s="124"/>
      <c r="E32" s="124"/>
      <c r="F32" s="124"/>
      <c r="G32" s="124"/>
      <c r="H32" s="124"/>
      <c r="I32" s="124"/>
      <c r="J32" s="124"/>
      <c r="K32" s="124"/>
    </row>
    <row r="33" spans="2:12" ht="15" thickBot="1" x14ac:dyDescent="0.25">
      <c r="I33" s="30"/>
      <c r="J33" s="30"/>
      <c r="K33" s="30"/>
    </row>
    <row r="34" spans="2:12" ht="69.75" customHeight="1" x14ac:dyDescent="0.2">
      <c r="B34" s="97" t="s">
        <v>0</v>
      </c>
      <c r="C34" s="83" t="s">
        <v>59</v>
      </c>
      <c r="D34" s="83" t="s">
        <v>58</v>
      </c>
      <c r="E34" s="83" t="s">
        <v>61</v>
      </c>
      <c r="F34" s="83" t="s">
        <v>60</v>
      </c>
      <c r="G34" s="83" t="s">
        <v>62</v>
      </c>
      <c r="H34" s="83" t="s">
        <v>65</v>
      </c>
      <c r="I34" s="83" t="s">
        <v>38</v>
      </c>
      <c r="J34" s="83" t="s">
        <v>64</v>
      </c>
      <c r="K34" s="98" t="s">
        <v>57</v>
      </c>
    </row>
    <row r="35" spans="2:12" x14ac:dyDescent="0.2">
      <c r="B35" s="10">
        <v>1</v>
      </c>
      <c r="C35" s="32">
        <v>600</v>
      </c>
      <c r="D35" s="32">
        <f>C35</f>
        <v>600</v>
      </c>
      <c r="E35" s="32">
        <v>600</v>
      </c>
      <c r="F35" s="32">
        <f>E35</f>
        <v>600</v>
      </c>
      <c r="G35" s="32">
        <f>D35+E35</f>
        <v>1200</v>
      </c>
      <c r="H35" s="32">
        <f>C35+E35</f>
        <v>1200</v>
      </c>
      <c r="I35" s="32">
        <f>C35+E35</f>
        <v>1200</v>
      </c>
      <c r="J35" s="32">
        <f>C35+E35</f>
        <v>1200</v>
      </c>
      <c r="K35" s="92">
        <f>C35+E35</f>
        <v>1200</v>
      </c>
    </row>
    <row r="36" spans="2:12" x14ac:dyDescent="0.2">
      <c r="B36" s="61">
        <v>2</v>
      </c>
      <c r="C36" s="62">
        <v>600</v>
      </c>
      <c r="D36" s="62">
        <f t="shared" ref="D36:D55" si="8">D35+C36</f>
        <v>1200</v>
      </c>
      <c r="E36" s="62">
        <v>600</v>
      </c>
      <c r="F36" s="62">
        <f>F35+E36</f>
        <v>1200</v>
      </c>
      <c r="G36" s="62">
        <f>G35+E36+C36</f>
        <v>2400</v>
      </c>
      <c r="H36" s="62">
        <f>C36+E36+H35*$H$4</f>
        <v>2508</v>
      </c>
      <c r="I36" s="62">
        <f>C36+E36+I35*$I$4</f>
        <v>2466</v>
      </c>
      <c r="J36" s="62">
        <f>C36+E36+J35*$J$4</f>
        <v>2454</v>
      </c>
      <c r="K36" s="71">
        <f>C36+E36+K35*L36</f>
        <v>2448</v>
      </c>
      <c r="L36" s="156">
        <v>1.04</v>
      </c>
    </row>
    <row r="37" spans="2:12" x14ac:dyDescent="0.2">
      <c r="B37" s="61">
        <v>3</v>
      </c>
      <c r="C37" s="62">
        <v>600</v>
      </c>
      <c r="D37" s="62">
        <f t="shared" si="8"/>
        <v>1800</v>
      </c>
      <c r="E37" s="62">
        <v>600</v>
      </c>
      <c r="F37" s="62">
        <f t="shared" ref="F37:F55" si="9">F36+E37</f>
        <v>1800</v>
      </c>
      <c r="G37" s="62">
        <f t="shared" ref="G37:G55" si="10">G36+E37+C37</f>
        <v>3600</v>
      </c>
      <c r="H37" s="62">
        <f t="shared" ref="H37:H55" si="11">C37+E37+H36*$H$4</f>
        <v>3933.7200000000003</v>
      </c>
      <c r="I37" s="62">
        <f t="shared" ref="I37:I55" si="12">C37+E37+I36*$I$4</f>
        <v>3801.6299999999997</v>
      </c>
      <c r="J37" s="62">
        <f t="shared" ref="J37:J55" si="13">C37+E37+J36*$J$4</f>
        <v>3764.43</v>
      </c>
      <c r="K37" s="71">
        <f>C37+E37+K36*L37</f>
        <v>3745.92</v>
      </c>
      <c r="L37" s="45">
        <v>1.04</v>
      </c>
    </row>
    <row r="38" spans="2:12" x14ac:dyDescent="0.2">
      <c r="B38" s="61">
        <v>4</v>
      </c>
      <c r="C38" s="62">
        <v>600</v>
      </c>
      <c r="D38" s="62">
        <f t="shared" si="8"/>
        <v>2400</v>
      </c>
      <c r="E38" s="62">
        <v>600</v>
      </c>
      <c r="F38" s="62">
        <f t="shared" si="9"/>
        <v>2400</v>
      </c>
      <c r="G38" s="62">
        <f t="shared" si="10"/>
        <v>4800</v>
      </c>
      <c r="H38" s="62">
        <f t="shared" si="11"/>
        <v>5487.7548000000006</v>
      </c>
      <c r="I38" s="62">
        <f t="shared" si="12"/>
        <v>5210.7196499999991</v>
      </c>
      <c r="J38" s="62">
        <f t="shared" si="13"/>
        <v>5133.82935</v>
      </c>
      <c r="K38" s="71">
        <f t="shared" ref="K38:K55" si="14">C38+E38+K37*L38</f>
        <v>5095.7568000000001</v>
      </c>
      <c r="L38" s="156">
        <v>1.04</v>
      </c>
    </row>
    <row r="39" spans="2:12" x14ac:dyDescent="0.2">
      <c r="B39" s="61">
        <v>5</v>
      </c>
      <c r="C39" s="62">
        <v>600</v>
      </c>
      <c r="D39" s="62">
        <f t="shared" si="8"/>
        <v>3000</v>
      </c>
      <c r="E39" s="62">
        <v>600</v>
      </c>
      <c r="F39" s="62">
        <f t="shared" si="9"/>
        <v>3000</v>
      </c>
      <c r="G39" s="62">
        <f t="shared" si="10"/>
        <v>6000</v>
      </c>
      <c r="H39" s="62">
        <f t="shared" si="11"/>
        <v>7181.6527320000014</v>
      </c>
      <c r="I39" s="62">
        <f t="shared" si="12"/>
        <v>6697.3092307499983</v>
      </c>
      <c r="J39" s="62">
        <f t="shared" si="13"/>
        <v>6564.8516707499994</v>
      </c>
      <c r="K39" s="71">
        <f t="shared" si="14"/>
        <v>6499.5870720000003</v>
      </c>
      <c r="L39" s="45">
        <v>1.04</v>
      </c>
    </row>
    <row r="40" spans="2:12" x14ac:dyDescent="0.2">
      <c r="B40" s="61">
        <v>6</v>
      </c>
      <c r="C40" s="62">
        <v>600</v>
      </c>
      <c r="D40" s="62">
        <f t="shared" si="8"/>
        <v>3600</v>
      </c>
      <c r="E40" s="62">
        <v>600</v>
      </c>
      <c r="F40" s="62">
        <f t="shared" si="9"/>
        <v>3600</v>
      </c>
      <c r="G40" s="62">
        <f t="shared" si="10"/>
        <v>7200</v>
      </c>
      <c r="H40" s="62">
        <f t="shared" si="11"/>
        <v>9028.0014778800032</v>
      </c>
      <c r="I40" s="62">
        <f t="shared" si="12"/>
        <v>8265.6612384412474</v>
      </c>
      <c r="J40" s="62">
        <f t="shared" si="13"/>
        <v>8060.2699959337488</v>
      </c>
      <c r="K40" s="71">
        <f t="shared" si="14"/>
        <v>7959.5705548800006</v>
      </c>
      <c r="L40" s="156">
        <v>1.04</v>
      </c>
    </row>
    <row r="41" spans="2:12" x14ac:dyDescent="0.2">
      <c r="B41" s="61">
        <v>7</v>
      </c>
      <c r="C41" s="62">
        <v>600</v>
      </c>
      <c r="D41" s="62">
        <f t="shared" si="8"/>
        <v>4200</v>
      </c>
      <c r="E41" s="62">
        <v>600</v>
      </c>
      <c r="F41" s="62">
        <f t="shared" si="9"/>
        <v>4200</v>
      </c>
      <c r="G41" s="62">
        <f t="shared" si="10"/>
        <v>8400</v>
      </c>
      <c r="H41" s="62">
        <f t="shared" si="11"/>
        <v>11040.521610889204</v>
      </c>
      <c r="I41" s="62">
        <f t="shared" si="12"/>
        <v>9920.2726065555162</v>
      </c>
      <c r="J41" s="62">
        <f t="shared" si="13"/>
        <v>9622.982145750766</v>
      </c>
      <c r="K41" s="71">
        <f t="shared" si="14"/>
        <v>9477.9533770752005</v>
      </c>
      <c r="L41" s="45">
        <v>1.04</v>
      </c>
    </row>
    <row r="42" spans="2:12" x14ac:dyDescent="0.2">
      <c r="B42" s="61">
        <v>8</v>
      </c>
      <c r="C42" s="62">
        <v>600</v>
      </c>
      <c r="D42" s="62">
        <f t="shared" si="8"/>
        <v>4800</v>
      </c>
      <c r="E42" s="62">
        <v>600</v>
      </c>
      <c r="F42" s="62">
        <f t="shared" si="9"/>
        <v>4800</v>
      </c>
      <c r="G42" s="62">
        <f t="shared" si="10"/>
        <v>9600</v>
      </c>
      <c r="H42" s="62">
        <f t="shared" si="11"/>
        <v>13234.168555869233</v>
      </c>
      <c r="I42" s="62">
        <f t="shared" si="12"/>
        <v>11665.887599916068</v>
      </c>
      <c r="J42" s="62">
        <f t="shared" si="13"/>
        <v>11256.016342309549</v>
      </c>
      <c r="K42" s="71">
        <f t="shared" si="14"/>
        <v>11057.071512158209</v>
      </c>
      <c r="L42" s="156">
        <v>1.04</v>
      </c>
    </row>
    <row r="43" spans="2:12" x14ac:dyDescent="0.2">
      <c r="B43" s="61">
        <v>9</v>
      </c>
      <c r="C43" s="62">
        <v>600</v>
      </c>
      <c r="D43" s="62">
        <f t="shared" si="8"/>
        <v>5400</v>
      </c>
      <c r="E43" s="62">
        <v>600</v>
      </c>
      <c r="F43" s="62">
        <f t="shared" si="9"/>
        <v>5400</v>
      </c>
      <c r="G43" s="62">
        <f t="shared" si="10"/>
        <v>10800</v>
      </c>
      <c r="H43" s="62">
        <f t="shared" si="11"/>
        <v>15625.243725897466</v>
      </c>
      <c r="I43" s="62">
        <f t="shared" si="12"/>
        <v>13507.511417911452</v>
      </c>
      <c r="J43" s="62">
        <f t="shared" si="13"/>
        <v>12962.537077713478</v>
      </c>
      <c r="K43" s="71">
        <f t="shared" si="14"/>
        <v>12699.354372644537</v>
      </c>
      <c r="L43" s="45">
        <v>1.04</v>
      </c>
    </row>
    <row r="44" spans="2:12" x14ac:dyDescent="0.2">
      <c r="B44" s="61">
        <v>10</v>
      </c>
      <c r="C44" s="62">
        <v>600</v>
      </c>
      <c r="D44" s="62">
        <f t="shared" si="8"/>
        <v>6000</v>
      </c>
      <c r="E44" s="62">
        <v>600</v>
      </c>
      <c r="F44" s="62">
        <f t="shared" si="9"/>
        <v>6000</v>
      </c>
      <c r="G44" s="62">
        <f t="shared" si="10"/>
        <v>12000</v>
      </c>
      <c r="H44" s="62">
        <f t="shared" si="11"/>
        <v>18231.515661228241</v>
      </c>
      <c r="I44" s="62">
        <f t="shared" si="12"/>
        <v>15450.424545896582</v>
      </c>
      <c r="J44" s="62">
        <f t="shared" si="13"/>
        <v>14745.851246210583</v>
      </c>
      <c r="K44" s="71">
        <f t="shared" si="14"/>
        <v>14407.328547550318</v>
      </c>
      <c r="L44" s="156">
        <v>1.04</v>
      </c>
    </row>
    <row r="45" spans="2:12" x14ac:dyDescent="0.2">
      <c r="B45" s="61">
        <v>11</v>
      </c>
      <c r="C45" s="62">
        <v>600</v>
      </c>
      <c r="D45" s="62">
        <f t="shared" si="8"/>
        <v>6600</v>
      </c>
      <c r="E45" s="62">
        <v>600</v>
      </c>
      <c r="F45" s="62">
        <f t="shared" si="9"/>
        <v>6600</v>
      </c>
      <c r="G45" s="62">
        <f t="shared" si="10"/>
        <v>13200</v>
      </c>
      <c r="H45" s="62">
        <f t="shared" si="11"/>
        <v>21072.352070738783</v>
      </c>
      <c r="I45" s="62">
        <f t="shared" si="12"/>
        <v>17500.197895920894</v>
      </c>
      <c r="J45" s="62">
        <f t="shared" si="13"/>
        <v>16609.414552290058</v>
      </c>
      <c r="K45" s="71">
        <f t="shared" si="14"/>
        <v>16183.621689452331</v>
      </c>
      <c r="L45" s="45">
        <v>1.04</v>
      </c>
    </row>
    <row r="46" spans="2:12" x14ac:dyDescent="0.2">
      <c r="B46" s="61">
        <v>12</v>
      </c>
      <c r="C46" s="62">
        <v>600</v>
      </c>
      <c r="D46" s="62">
        <f t="shared" si="8"/>
        <v>7200</v>
      </c>
      <c r="E46" s="62">
        <v>600</v>
      </c>
      <c r="F46" s="62">
        <f t="shared" si="9"/>
        <v>7200</v>
      </c>
      <c r="G46" s="62">
        <f t="shared" si="10"/>
        <v>14400</v>
      </c>
      <c r="H46" s="62">
        <f t="shared" si="11"/>
        <v>24168.863757105275</v>
      </c>
      <c r="I46" s="62">
        <f t="shared" si="12"/>
        <v>19662.708780196543</v>
      </c>
      <c r="J46" s="62">
        <f t="shared" si="13"/>
        <v>18556.838207143108</v>
      </c>
      <c r="K46" s="71">
        <f t="shared" si="14"/>
        <v>18030.966557030424</v>
      </c>
      <c r="L46" s="156">
        <v>1.04</v>
      </c>
    </row>
    <row r="47" spans="2:12" x14ac:dyDescent="0.2">
      <c r="B47" s="61">
        <v>13</v>
      </c>
      <c r="C47" s="62">
        <v>600</v>
      </c>
      <c r="D47" s="62">
        <f t="shared" si="8"/>
        <v>7800</v>
      </c>
      <c r="E47" s="62">
        <v>600</v>
      </c>
      <c r="F47" s="62">
        <f t="shared" si="9"/>
        <v>7800</v>
      </c>
      <c r="G47" s="62">
        <f t="shared" si="10"/>
        <v>15600</v>
      </c>
      <c r="H47" s="62">
        <f t="shared" si="11"/>
        <v>27544.06149524475</v>
      </c>
      <c r="I47" s="62">
        <f t="shared" si="12"/>
        <v>21944.157763107352</v>
      </c>
      <c r="J47" s="62">
        <f t="shared" si="13"/>
        <v>20591.895926464545</v>
      </c>
      <c r="K47" s="71">
        <f t="shared" si="14"/>
        <v>19952.205219311643</v>
      </c>
      <c r="L47" s="45">
        <v>1.04</v>
      </c>
    </row>
    <row r="48" spans="2:12" x14ac:dyDescent="0.2">
      <c r="B48" s="61">
        <v>14</v>
      </c>
      <c r="C48" s="62">
        <v>600</v>
      </c>
      <c r="D48" s="62">
        <f t="shared" si="8"/>
        <v>8400</v>
      </c>
      <c r="E48" s="62">
        <v>600</v>
      </c>
      <c r="F48" s="62">
        <f t="shared" si="9"/>
        <v>8400</v>
      </c>
      <c r="G48" s="62">
        <f t="shared" si="10"/>
        <v>16800</v>
      </c>
      <c r="H48" s="62">
        <f t="shared" si="11"/>
        <v>31223.027029816782</v>
      </c>
      <c r="I48" s="62">
        <f t="shared" si="12"/>
        <v>24351.086440078256</v>
      </c>
      <c r="J48" s="62">
        <f t="shared" si="13"/>
        <v>22718.531243155448</v>
      </c>
      <c r="K48" s="71">
        <f t="shared" si="14"/>
        <v>21950.293428084111</v>
      </c>
      <c r="L48" s="156">
        <v>1.04</v>
      </c>
    </row>
    <row r="49" spans="2:21" x14ac:dyDescent="0.2">
      <c r="B49" s="61">
        <v>15</v>
      </c>
      <c r="C49" s="62">
        <v>600</v>
      </c>
      <c r="D49" s="62">
        <f t="shared" si="8"/>
        <v>9000</v>
      </c>
      <c r="E49" s="62">
        <v>600</v>
      </c>
      <c r="F49" s="62">
        <f t="shared" si="9"/>
        <v>9000</v>
      </c>
      <c r="G49" s="62">
        <f t="shared" si="10"/>
        <v>18000</v>
      </c>
      <c r="H49" s="62">
        <f t="shared" si="11"/>
        <v>35233.099462500293</v>
      </c>
      <c r="I49" s="62">
        <f t="shared" si="12"/>
        <v>26890.396194282559</v>
      </c>
      <c r="J49" s="62">
        <f t="shared" si="13"/>
        <v>24940.865149097441</v>
      </c>
      <c r="K49" s="71">
        <f t="shared" si="14"/>
        <v>24028.305165207476</v>
      </c>
      <c r="L49" s="45">
        <v>1.04</v>
      </c>
    </row>
    <row r="50" spans="2:21" x14ac:dyDescent="0.2">
      <c r="B50" s="61">
        <v>16</v>
      </c>
      <c r="C50" s="62">
        <v>600</v>
      </c>
      <c r="D50" s="62">
        <f t="shared" si="8"/>
        <v>9600</v>
      </c>
      <c r="E50" s="62">
        <v>600</v>
      </c>
      <c r="F50" s="62">
        <f t="shared" si="9"/>
        <v>9600</v>
      </c>
      <c r="G50" s="62">
        <f t="shared" si="10"/>
        <v>19200</v>
      </c>
      <c r="H50" s="62">
        <f t="shared" si="11"/>
        <v>39604.078414125324</v>
      </c>
      <c r="I50" s="62">
        <f t="shared" si="12"/>
        <v>29569.367984968099</v>
      </c>
      <c r="J50" s="62">
        <f t="shared" si="13"/>
        <v>27263.204080806823</v>
      </c>
      <c r="K50" s="71">
        <f t="shared" si="14"/>
        <v>26189.437371815777</v>
      </c>
      <c r="L50" s="156">
        <v>1.04</v>
      </c>
    </row>
    <row r="51" spans="2:21" x14ac:dyDescent="0.2">
      <c r="B51" s="61">
        <v>17</v>
      </c>
      <c r="C51" s="62">
        <v>600</v>
      </c>
      <c r="D51" s="62">
        <f t="shared" si="8"/>
        <v>10200</v>
      </c>
      <c r="E51" s="62">
        <v>600</v>
      </c>
      <c r="F51" s="62">
        <f t="shared" si="9"/>
        <v>10200</v>
      </c>
      <c r="G51" s="62">
        <f t="shared" si="10"/>
        <v>20400</v>
      </c>
      <c r="H51" s="62">
        <f t="shared" si="11"/>
        <v>44368.445471396604</v>
      </c>
      <c r="I51" s="62">
        <f t="shared" si="12"/>
        <v>32395.683224141343</v>
      </c>
      <c r="J51" s="62">
        <f t="shared" si="13"/>
        <v>29690.048264443129</v>
      </c>
      <c r="K51" s="71">
        <f t="shared" si="14"/>
        <v>28437.014866688409</v>
      </c>
      <c r="L51" s="45">
        <v>1.04</v>
      </c>
    </row>
    <row r="52" spans="2:21" ht="23.25" customHeight="1" x14ac:dyDescent="0.2">
      <c r="B52" s="93">
        <v>18</v>
      </c>
      <c r="C52" s="87">
        <f>600+500+50</f>
        <v>1150</v>
      </c>
      <c r="D52" s="87">
        <f t="shared" si="8"/>
        <v>11350</v>
      </c>
      <c r="E52" s="88">
        <v>650</v>
      </c>
      <c r="F52" s="88">
        <f t="shared" si="9"/>
        <v>10850</v>
      </c>
      <c r="G52" s="88">
        <f t="shared" si="10"/>
        <v>22200</v>
      </c>
      <c r="H52" s="87">
        <f t="shared" si="11"/>
        <v>50161.605563822304</v>
      </c>
      <c r="I52" s="87">
        <f t="shared" si="12"/>
        <v>35977.445801469112</v>
      </c>
      <c r="J52" s="87">
        <f t="shared" si="13"/>
        <v>32826.100436343069</v>
      </c>
      <c r="K52" s="71">
        <f t="shared" si="14"/>
        <v>31374.495461355946</v>
      </c>
      <c r="L52" s="156">
        <v>1.04</v>
      </c>
    </row>
    <row r="53" spans="2:21" x14ac:dyDescent="0.2">
      <c r="B53" s="93">
        <v>19</v>
      </c>
      <c r="C53" s="87"/>
      <c r="D53" s="87">
        <f t="shared" si="8"/>
        <v>11350</v>
      </c>
      <c r="E53" s="88"/>
      <c r="F53" s="88">
        <f t="shared" si="9"/>
        <v>10850</v>
      </c>
      <c r="G53" s="88">
        <f t="shared" si="10"/>
        <v>22200</v>
      </c>
      <c r="H53" s="87">
        <f t="shared" si="11"/>
        <v>54676.150064566318</v>
      </c>
      <c r="I53" s="87">
        <f t="shared" si="12"/>
        <v>37956.205320549911</v>
      </c>
      <c r="J53" s="87">
        <f t="shared" si="13"/>
        <v>34303.274955978508</v>
      </c>
      <c r="K53" s="71">
        <f t="shared" si="14"/>
        <v>31531.367938662723</v>
      </c>
      <c r="L53" s="154">
        <v>1.0049999999999999</v>
      </c>
    </row>
    <row r="54" spans="2:21" x14ac:dyDescent="0.2">
      <c r="B54" s="93">
        <v>20</v>
      </c>
      <c r="C54" s="87"/>
      <c r="D54" s="87">
        <f t="shared" si="8"/>
        <v>11350</v>
      </c>
      <c r="E54" s="88"/>
      <c r="F54" s="88">
        <f t="shared" si="9"/>
        <v>10850</v>
      </c>
      <c r="G54" s="88">
        <f t="shared" si="10"/>
        <v>22200</v>
      </c>
      <c r="H54" s="87">
        <f t="shared" si="11"/>
        <v>59597.003570377288</v>
      </c>
      <c r="I54" s="87">
        <f t="shared" si="12"/>
        <v>40043.796613180151</v>
      </c>
      <c r="J54" s="87">
        <f t="shared" si="13"/>
        <v>35846.922328997542</v>
      </c>
      <c r="K54" s="71">
        <f t="shared" si="14"/>
        <v>31689.024778356033</v>
      </c>
      <c r="L54" s="154">
        <v>1.0049999999999999</v>
      </c>
    </row>
    <row r="55" spans="2:21" ht="24.75" customHeight="1" thickBot="1" x14ac:dyDescent="0.25">
      <c r="B55" s="95">
        <v>21</v>
      </c>
      <c r="C55" s="89">
        <v>500</v>
      </c>
      <c r="D55" s="89">
        <f t="shared" si="8"/>
        <v>11850</v>
      </c>
      <c r="E55" s="89"/>
      <c r="F55" s="96">
        <f t="shared" si="9"/>
        <v>10850</v>
      </c>
      <c r="G55" s="96">
        <f t="shared" si="10"/>
        <v>22700</v>
      </c>
      <c r="H55" s="89">
        <f t="shared" si="11"/>
        <v>65460.73389171125</v>
      </c>
      <c r="I55" s="89">
        <f t="shared" si="12"/>
        <v>42746.205426905057</v>
      </c>
      <c r="J55" s="89">
        <f t="shared" si="13"/>
        <v>37960.03383380243</v>
      </c>
      <c r="K55" s="71">
        <f t="shared" si="14"/>
        <v>32347.469902247809</v>
      </c>
      <c r="L55" s="154">
        <v>1.0049999999999999</v>
      </c>
    </row>
    <row r="58" spans="2:21" ht="69.75" customHeight="1" x14ac:dyDescent="0.25">
      <c r="B58" s="124" t="s">
        <v>68</v>
      </c>
      <c r="C58" s="124"/>
      <c r="D58" s="124"/>
      <c r="E58" s="124"/>
      <c r="F58" s="124"/>
      <c r="G58" s="124"/>
      <c r="H58" s="124"/>
      <c r="I58" s="124"/>
      <c r="J58" s="124"/>
      <c r="K58" s="124"/>
    </row>
    <row r="59" spans="2:21" ht="15" thickBot="1" x14ac:dyDescent="0.25">
      <c r="I59" s="30"/>
      <c r="J59" s="30"/>
      <c r="K59" s="30"/>
      <c r="L59" s="55"/>
      <c r="M59" s="1"/>
      <c r="P59" s="1"/>
    </row>
    <row r="60" spans="2:21" ht="83.25" customHeight="1" x14ac:dyDescent="0.2">
      <c r="B60" s="97" t="s">
        <v>0</v>
      </c>
      <c r="C60" s="83" t="s">
        <v>59</v>
      </c>
      <c r="D60" s="83" t="s">
        <v>58</v>
      </c>
      <c r="E60" s="83" t="s">
        <v>61</v>
      </c>
      <c r="F60" s="83" t="s">
        <v>60</v>
      </c>
      <c r="G60" s="83" t="s">
        <v>63</v>
      </c>
      <c r="H60" s="83" t="s">
        <v>65</v>
      </c>
      <c r="I60" s="83" t="s">
        <v>38</v>
      </c>
      <c r="J60" s="83" t="s">
        <v>64</v>
      </c>
      <c r="K60" s="98" t="s">
        <v>73</v>
      </c>
    </row>
    <row r="61" spans="2:21" x14ac:dyDescent="0.2">
      <c r="B61" s="10">
        <v>2008</v>
      </c>
      <c r="C61" s="32"/>
      <c r="D61" s="32">
        <f>C61</f>
        <v>0</v>
      </c>
      <c r="E61" s="32"/>
      <c r="F61" s="32">
        <f>E61</f>
        <v>0</v>
      </c>
      <c r="G61" s="32">
        <f>D61+E61</f>
        <v>0</v>
      </c>
      <c r="H61" s="32">
        <f>C61</f>
        <v>0</v>
      </c>
      <c r="I61" s="32">
        <f>C61</f>
        <v>0</v>
      </c>
      <c r="J61" s="32">
        <f>C61</f>
        <v>0</v>
      </c>
      <c r="K61" s="92">
        <f>C61</f>
        <v>0</v>
      </c>
      <c r="U61" s="27"/>
    </row>
    <row r="62" spans="2:21" s="66" customFormat="1" x14ac:dyDescent="0.2">
      <c r="B62" s="61">
        <v>2009</v>
      </c>
      <c r="C62" s="62"/>
      <c r="D62" s="62">
        <f t="shared" ref="D62:D81" si="15">D61+C62</f>
        <v>0</v>
      </c>
      <c r="E62" s="62"/>
      <c r="F62" s="62">
        <f>F61+E62</f>
        <v>0</v>
      </c>
      <c r="G62" s="62">
        <f>G61+E62+C62</f>
        <v>0</v>
      </c>
      <c r="H62" s="62">
        <f t="shared" ref="H62:H81" si="16">C62+H61*$H$4</f>
        <v>0</v>
      </c>
      <c r="I62" s="62">
        <f t="shared" ref="I62:I81" si="17">C62+I61*$I$4</f>
        <v>0</v>
      </c>
      <c r="J62" s="62">
        <f t="shared" ref="J62:J81" si="18">C62+J61*$J$4</f>
        <v>0</v>
      </c>
      <c r="K62" s="71">
        <f>C62+K61*$K$4</f>
        <v>0</v>
      </c>
      <c r="L62" s="156"/>
      <c r="U62" s="86"/>
    </row>
    <row r="63" spans="2:21" s="66" customFormat="1" x14ac:dyDescent="0.2">
      <c r="B63" s="61">
        <v>2010</v>
      </c>
      <c r="C63" s="62"/>
      <c r="D63" s="62">
        <f t="shared" si="15"/>
        <v>0</v>
      </c>
      <c r="E63" s="62"/>
      <c r="F63" s="62">
        <f t="shared" ref="F63:F81" si="19">F62+E63</f>
        <v>0</v>
      </c>
      <c r="G63" s="62">
        <f t="shared" ref="G63:G81" si="20">G62+E63+C63</f>
        <v>0</v>
      </c>
      <c r="H63" s="62">
        <f t="shared" si="16"/>
        <v>0</v>
      </c>
      <c r="I63" s="62">
        <f t="shared" si="17"/>
        <v>0</v>
      </c>
      <c r="J63" s="62">
        <f t="shared" si="18"/>
        <v>0</v>
      </c>
      <c r="K63" s="71">
        <f t="shared" ref="K63:K69" si="21">C63+K62*$K$4</f>
        <v>0</v>
      </c>
      <c r="L63" s="45"/>
      <c r="U63" s="86"/>
    </row>
    <row r="64" spans="2:21" s="66" customFormat="1" x14ac:dyDescent="0.2">
      <c r="B64" s="10">
        <v>2011</v>
      </c>
      <c r="C64" s="62"/>
      <c r="D64" s="62">
        <f t="shared" si="15"/>
        <v>0</v>
      </c>
      <c r="E64" s="62"/>
      <c r="F64" s="62">
        <f t="shared" si="19"/>
        <v>0</v>
      </c>
      <c r="G64" s="62">
        <f t="shared" si="20"/>
        <v>0</v>
      </c>
      <c r="H64" s="62">
        <f t="shared" si="16"/>
        <v>0</v>
      </c>
      <c r="I64" s="62">
        <f t="shared" si="17"/>
        <v>0</v>
      </c>
      <c r="J64" s="62">
        <f t="shared" si="18"/>
        <v>0</v>
      </c>
      <c r="K64" s="71">
        <f t="shared" si="21"/>
        <v>0</v>
      </c>
      <c r="L64" s="156"/>
      <c r="U64" s="86"/>
    </row>
    <row r="65" spans="2:21" s="66" customFormat="1" x14ac:dyDescent="0.2">
      <c r="B65" s="61">
        <v>2012</v>
      </c>
      <c r="C65" s="62"/>
      <c r="D65" s="62">
        <f t="shared" si="15"/>
        <v>0</v>
      </c>
      <c r="E65" s="62"/>
      <c r="F65" s="62">
        <f t="shared" si="19"/>
        <v>0</v>
      </c>
      <c r="G65" s="62">
        <f t="shared" si="20"/>
        <v>0</v>
      </c>
      <c r="H65" s="62">
        <f t="shared" si="16"/>
        <v>0</v>
      </c>
      <c r="I65" s="62">
        <f t="shared" si="17"/>
        <v>0</v>
      </c>
      <c r="J65" s="62">
        <f t="shared" si="18"/>
        <v>0</v>
      </c>
      <c r="K65" s="71">
        <f t="shared" si="21"/>
        <v>0</v>
      </c>
      <c r="L65" s="45"/>
      <c r="U65" s="86"/>
    </row>
    <row r="66" spans="2:21" s="66" customFormat="1" x14ac:dyDescent="0.2">
      <c r="B66" s="61">
        <v>2013</v>
      </c>
      <c r="C66" s="62"/>
      <c r="D66" s="62">
        <f t="shared" si="15"/>
        <v>0</v>
      </c>
      <c r="E66" s="62"/>
      <c r="F66" s="62">
        <f t="shared" si="19"/>
        <v>0</v>
      </c>
      <c r="G66" s="62">
        <f t="shared" si="20"/>
        <v>0</v>
      </c>
      <c r="H66" s="62">
        <f t="shared" si="16"/>
        <v>0</v>
      </c>
      <c r="I66" s="62">
        <f t="shared" si="17"/>
        <v>0</v>
      </c>
      <c r="J66" s="62">
        <f t="shared" si="18"/>
        <v>0</v>
      </c>
      <c r="K66" s="71">
        <f t="shared" si="21"/>
        <v>0</v>
      </c>
      <c r="L66" s="156"/>
      <c r="U66" s="86"/>
    </row>
    <row r="67" spans="2:21" s="66" customFormat="1" x14ac:dyDescent="0.2">
      <c r="B67" s="10">
        <v>2014</v>
      </c>
      <c r="C67" s="62"/>
      <c r="D67" s="62">
        <f t="shared" si="15"/>
        <v>0</v>
      </c>
      <c r="E67" s="62"/>
      <c r="F67" s="62">
        <f t="shared" si="19"/>
        <v>0</v>
      </c>
      <c r="G67" s="62">
        <f t="shared" si="20"/>
        <v>0</v>
      </c>
      <c r="H67" s="62">
        <f t="shared" si="16"/>
        <v>0</v>
      </c>
      <c r="I67" s="62">
        <f t="shared" si="17"/>
        <v>0</v>
      </c>
      <c r="J67" s="62">
        <f t="shared" si="18"/>
        <v>0</v>
      </c>
      <c r="K67" s="71">
        <f t="shared" si="21"/>
        <v>0</v>
      </c>
      <c r="L67" s="45"/>
      <c r="U67" s="86"/>
    </row>
    <row r="68" spans="2:21" s="66" customFormat="1" x14ac:dyDescent="0.2">
      <c r="B68" s="61">
        <v>2015</v>
      </c>
      <c r="C68" s="62"/>
      <c r="D68" s="62">
        <f t="shared" si="15"/>
        <v>0</v>
      </c>
      <c r="E68" s="62"/>
      <c r="F68" s="62">
        <f t="shared" si="19"/>
        <v>0</v>
      </c>
      <c r="G68" s="62">
        <f t="shared" si="20"/>
        <v>0</v>
      </c>
      <c r="H68" s="62">
        <f t="shared" si="16"/>
        <v>0</v>
      </c>
      <c r="I68" s="62">
        <f t="shared" si="17"/>
        <v>0</v>
      </c>
      <c r="J68" s="62">
        <f t="shared" si="18"/>
        <v>0</v>
      </c>
      <c r="K68" s="71">
        <f t="shared" si="21"/>
        <v>0</v>
      </c>
      <c r="L68" s="156"/>
      <c r="U68" s="86"/>
    </row>
    <row r="69" spans="2:21" s="66" customFormat="1" x14ac:dyDescent="0.2">
      <c r="B69" s="61">
        <v>2016</v>
      </c>
      <c r="C69" s="62"/>
      <c r="D69" s="62">
        <f t="shared" si="15"/>
        <v>0</v>
      </c>
      <c r="E69" s="62"/>
      <c r="F69" s="62">
        <f t="shared" si="19"/>
        <v>0</v>
      </c>
      <c r="G69" s="62">
        <f t="shared" si="20"/>
        <v>0</v>
      </c>
      <c r="H69" s="62">
        <f t="shared" si="16"/>
        <v>0</v>
      </c>
      <c r="I69" s="62">
        <f t="shared" si="17"/>
        <v>0</v>
      </c>
      <c r="J69" s="62">
        <f t="shared" si="18"/>
        <v>0</v>
      </c>
      <c r="K69" s="71">
        <f t="shared" si="21"/>
        <v>0</v>
      </c>
      <c r="L69" s="45"/>
      <c r="U69" s="86"/>
    </row>
    <row r="70" spans="2:21" s="66" customFormat="1" x14ac:dyDescent="0.2">
      <c r="B70" s="61">
        <v>10</v>
      </c>
      <c r="C70" s="62">
        <v>1600</v>
      </c>
      <c r="D70" s="62">
        <f t="shared" si="15"/>
        <v>1600</v>
      </c>
      <c r="E70" s="62"/>
      <c r="F70" s="62">
        <f t="shared" si="19"/>
        <v>0</v>
      </c>
      <c r="G70" s="62">
        <f t="shared" si="20"/>
        <v>1600</v>
      </c>
      <c r="H70" s="62">
        <f t="shared" si="16"/>
        <v>1600</v>
      </c>
      <c r="I70" s="62">
        <f t="shared" si="17"/>
        <v>1600</v>
      </c>
      <c r="J70" s="62">
        <f t="shared" si="18"/>
        <v>1600</v>
      </c>
      <c r="K70" s="71">
        <f>C70+K69*L70</f>
        <v>1600</v>
      </c>
      <c r="L70" s="156">
        <v>1.0269999999999999</v>
      </c>
      <c r="U70" s="86"/>
    </row>
    <row r="71" spans="2:21" s="66" customFormat="1" x14ac:dyDescent="0.2">
      <c r="B71" s="61">
        <v>11</v>
      </c>
      <c r="C71" s="62">
        <v>600</v>
      </c>
      <c r="D71" s="62">
        <f t="shared" si="15"/>
        <v>2200</v>
      </c>
      <c r="E71" s="62"/>
      <c r="F71" s="62">
        <f t="shared" si="19"/>
        <v>0</v>
      </c>
      <c r="G71" s="62">
        <f t="shared" si="20"/>
        <v>2200</v>
      </c>
      <c r="H71" s="62">
        <f t="shared" si="16"/>
        <v>2344</v>
      </c>
      <c r="I71" s="62">
        <f t="shared" si="17"/>
        <v>2288</v>
      </c>
      <c r="J71" s="62">
        <f t="shared" si="18"/>
        <v>2272</v>
      </c>
      <c r="K71" s="71">
        <f t="shared" ref="K71:K81" si="22">C71+K70*L71</f>
        <v>2243.1999999999998</v>
      </c>
      <c r="L71" s="156">
        <v>1.0269999999999999</v>
      </c>
      <c r="P71" s="86"/>
      <c r="U71" s="86"/>
    </row>
    <row r="72" spans="2:21" s="66" customFormat="1" x14ac:dyDescent="0.2">
      <c r="B72" s="61">
        <v>12</v>
      </c>
      <c r="C72" s="62">
        <v>600</v>
      </c>
      <c r="D72" s="62">
        <f t="shared" si="15"/>
        <v>2800</v>
      </c>
      <c r="E72" s="62"/>
      <c r="F72" s="62">
        <f t="shared" si="19"/>
        <v>0</v>
      </c>
      <c r="G72" s="62">
        <f t="shared" si="20"/>
        <v>2800</v>
      </c>
      <c r="H72" s="62">
        <f t="shared" si="16"/>
        <v>3154.96</v>
      </c>
      <c r="I72" s="62">
        <f t="shared" si="17"/>
        <v>3013.8399999999997</v>
      </c>
      <c r="J72" s="62">
        <f t="shared" si="18"/>
        <v>2974.24</v>
      </c>
      <c r="K72" s="71">
        <f t="shared" si="22"/>
        <v>2903.7663999999995</v>
      </c>
      <c r="L72" s="156">
        <v>1.0269999999999999</v>
      </c>
      <c r="P72" s="86"/>
      <c r="U72" s="86"/>
    </row>
    <row r="73" spans="2:21" s="66" customFormat="1" x14ac:dyDescent="0.2">
      <c r="B73" s="61">
        <v>13</v>
      </c>
      <c r="C73" s="62">
        <v>600</v>
      </c>
      <c r="D73" s="62">
        <f t="shared" si="15"/>
        <v>3400</v>
      </c>
      <c r="E73" s="62"/>
      <c r="F73" s="62">
        <f t="shared" si="19"/>
        <v>0</v>
      </c>
      <c r="G73" s="62">
        <f t="shared" si="20"/>
        <v>3400</v>
      </c>
      <c r="H73" s="62">
        <f t="shared" si="16"/>
        <v>4038.9064000000003</v>
      </c>
      <c r="I73" s="62">
        <f t="shared" si="17"/>
        <v>3779.6011999999996</v>
      </c>
      <c r="J73" s="62">
        <f t="shared" si="18"/>
        <v>3708.0807999999997</v>
      </c>
      <c r="K73" s="71">
        <f t="shared" si="22"/>
        <v>3582.1680927999992</v>
      </c>
      <c r="L73" s="156">
        <v>1.0269999999999999</v>
      </c>
      <c r="P73" s="86"/>
      <c r="U73" s="86"/>
    </row>
    <row r="74" spans="2:21" s="66" customFormat="1" x14ac:dyDescent="0.2">
      <c r="B74" s="61">
        <v>14</v>
      </c>
      <c r="C74" s="62">
        <v>600</v>
      </c>
      <c r="D74" s="62">
        <f t="shared" si="15"/>
        <v>4000</v>
      </c>
      <c r="E74" s="62"/>
      <c r="F74" s="62">
        <f t="shared" si="19"/>
        <v>0</v>
      </c>
      <c r="G74" s="62">
        <f t="shared" si="20"/>
        <v>4000</v>
      </c>
      <c r="H74" s="62">
        <f t="shared" si="16"/>
        <v>5002.4079760000004</v>
      </c>
      <c r="I74" s="62">
        <f t="shared" si="17"/>
        <v>4587.4792659999994</v>
      </c>
      <c r="J74" s="62">
        <f t="shared" si="18"/>
        <v>4474.9444359999998</v>
      </c>
      <c r="K74" s="71">
        <f t="shared" si="22"/>
        <v>4278.8866313055987</v>
      </c>
      <c r="L74" s="156">
        <v>1.0269999999999999</v>
      </c>
      <c r="P74" s="86"/>
      <c r="U74" s="86"/>
    </row>
    <row r="75" spans="2:21" s="66" customFormat="1" x14ac:dyDescent="0.2">
      <c r="B75" s="61">
        <v>15</v>
      </c>
      <c r="C75" s="62">
        <v>600</v>
      </c>
      <c r="D75" s="62">
        <f t="shared" si="15"/>
        <v>4600</v>
      </c>
      <c r="E75" s="62"/>
      <c r="F75" s="62">
        <f t="shared" si="19"/>
        <v>0</v>
      </c>
      <c r="G75" s="62">
        <f t="shared" si="20"/>
        <v>4600</v>
      </c>
      <c r="H75" s="62">
        <f t="shared" si="16"/>
        <v>6052.6246938400009</v>
      </c>
      <c r="I75" s="62">
        <f t="shared" si="17"/>
        <v>5439.7906256299993</v>
      </c>
      <c r="J75" s="62">
        <f t="shared" si="18"/>
        <v>5276.3169356199996</v>
      </c>
      <c r="K75" s="71">
        <f t="shared" si="22"/>
        <v>4994.4165703508497</v>
      </c>
      <c r="L75" s="156">
        <v>1.0269999999999999</v>
      </c>
      <c r="P75" s="86"/>
      <c r="U75" s="86"/>
    </row>
    <row r="76" spans="2:21" s="66" customFormat="1" x14ac:dyDescent="0.2">
      <c r="B76" s="61">
        <v>16</v>
      </c>
      <c r="C76" s="62">
        <v>600</v>
      </c>
      <c r="D76" s="62">
        <f t="shared" si="15"/>
        <v>5200</v>
      </c>
      <c r="E76" s="62"/>
      <c r="F76" s="62">
        <f t="shared" si="19"/>
        <v>0</v>
      </c>
      <c r="G76" s="62">
        <f t="shared" si="20"/>
        <v>5200</v>
      </c>
      <c r="H76" s="62">
        <f t="shared" si="16"/>
        <v>7197.3609162856019</v>
      </c>
      <c r="I76" s="62">
        <f t="shared" si="17"/>
        <v>6338.9791100396487</v>
      </c>
      <c r="J76" s="62">
        <f t="shared" si="18"/>
        <v>6113.7511977228996</v>
      </c>
      <c r="K76" s="71">
        <f t="shared" si="22"/>
        <v>5729.2658177503226</v>
      </c>
      <c r="L76" s="156">
        <v>1.0269999999999999</v>
      </c>
      <c r="P76" s="86"/>
      <c r="U76" s="86"/>
    </row>
    <row r="77" spans="2:21" s="66" customFormat="1" x14ac:dyDescent="0.2">
      <c r="B77" s="61">
        <v>17</v>
      </c>
      <c r="C77" s="62">
        <v>600</v>
      </c>
      <c r="D77" s="62">
        <f t="shared" si="15"/>
        <v>5800</v>
      </c>
      <c r="E77" s="62"/>
      <c r="F77" s="62">
        <f t="shared" si="19"/>
        <v>0</v>
      </c>
      <c r="G77" s="62">
        <f t="shared" si="20"/>
        <v>5800</v>
      </c>
      <c r="H77" s="62">
        <f t="shared" si="16"/>
        <v>8445.1233987513078</v>
      </c>
      <c r="I77" s="62">
        <f t="shared" si="17"/>
        <v>7287.622961091829</v>
      </c>
      <c r="J77" s="62">
        <f t="shared" si="18"/>
        <v>6988.8700016204293</v>
      </c>
      <c r="K77" s="71">
        <f t="shared" si="22"/>
        <v>6483.955994829581</v>
      </c>
      <c r="L77" s="156">
        <v>1.0269999999999999</v>
      </c>
      <c r="P77" s="86"/>
      <c r="U77" s="86"/>
    </row>
    <row r="78" spans="2:21" s="90" customFormat="1" ht="24" customHeight="1" x14ac:dyDescent="0.2">
      <c r="B78" s="93">
        <v>18</v>
      </c>
      <c r="C78" s="87">
        <f>600+500+50</f>
        <v>1150</v>
      </c>
      <c r="D78" s="87">
        <f t="shared" si="15"/>
        <v>6950</v>
      </c>
      <c r="E78" s="88"/>
      <c r="F78" s="88">
        <f t="shared" si="19"/>
        <v>0</v>
      </c>
      <c r="G78" s="88">
        <f t="shared" si="20"/>
        <v>6950</v>
      </c>
      <c r="H78" s="87">
        <f t="shared" si="16"/>
        <v>10355.184504638926</v>
      </c>
      <c r="I78" s="87">
        <f t="shared" si="17"/>
        <v>8838.442223951879</v>
      </c>
      <c r="J78" s="87">
        <f t="shared" si="18"/>
        <v>8453.3691516933468</v>
      </c>
      <c r="K78" s="71">
        <f t="shared" si="22"/>
        <v>7809.022806689979</v>
      </c>
      <c r="L78" s="156">
        <v>1.0269999999999999</v>
      </c>
      <c r="P78" s="91"/>
      <c r="U78" s="91"/>
    </row>
    <row r="79" spans="2:21" s="90" customFormat="1" x14ac:dyDescent="0.2">
      <c r="B79" s="93">
        <v>19</v>
      </c>
      <c r="C79" s="87"/>
      <c r="D79" s="87">
        <f t="shared" si="15"/>
        <v>6950</v>
      </c>
      <c r="E79" s="88"/>
      <c r="F79" s="88">
        <f t="shared" si="19"/>
        <v>0</v>
      </c>
      <c r="G79" s="88">
        <f t="shared" si="20"/>
        <v>6950</v>
      </c>
      <c r="H79" s="87">
        <f t="shared" si="16"/>
        <v>11287.151110056431</v>
      </c>
      <c r="I79" s="87">
        <f t="shared" si="17"/>
        <v>9324.5565462692321</v>
      </c>
      <c r="J79" s="87">
        <f t="shared" si="18"/>
        <v>8833.7707635195475</v>
      </c>
      <c r="K79" s="71">
        <f t="shared" si="22"/>
        <v>7848.067920723428</v>
      </c>
      <c r="L79" s="154">
        <v>1.0049999999999999</v>
      </c>
      <c r="P79" s="91"/>
      <c r="U79" s="91"/>
    </row>
    <row r="80" spans="2:21" s="90" customFormat="1" x14ac:dyDescent="0.2">
      <c r="B80" s="93">
        <v>20</v>
      </c>
      <c r="C80" s="87"/>
      <c r="D80" s="87">
        <f t="shared" si="15"/>
        <v>6950</v>
      </c>
      <c r="E80" s="88"/>
      <c r="F80" s="88">
        <f t="shared" si="19"/>
        <v>0</v>
      </c>
      <c r="G80" s="88">
        <f t="shared" si="20"/>
        <v>6950</v>
      </c>
      <c r="H80" s="87">
        <f t="shared" si="16"/>
        <v>12302.994709961511</v>
      </c>
      <c r="I80" s="87">
        <f t="shared" si="17"/>
        <v>9837.4071563140387</v>
      </c>
      <c r="J80" s="87">
        <f t="shared" si="18"/>
        <v>9231.2904478779274</v>
      </c>
      <c r="K80" s="71">
        <f t="shared" si="22"/>
        <v>7887.3082603270441</v>
      </c>
      <c r="L80" s="154">
        <v>1.0049999999999999</v>
      </c>
      <c r="P80" s="91"/>
      <c r="U80" s="91"/>
    </row>
    <row r="81" spans="2:21" s="90" customFormat="1" ht="24.75" customHeight="1" thickBot="1" x14ac:dyDescent="0.25">
      <c r="B81" s="95">
        <v>21</v>
      </c>
      <c r="C81" s="89">
        <v>500</v>
      </c>
      <c r="D81" s="89">
        <f t="shared" si="15"/>
        <v>7450</v>
      </c>
      <c r="E81" s="89"/>
      <c r="F81" s="96">
        <f t="shared" si="19"/>
        <v>0</v>
      </c>
      <c r="G81" s="96">
        <f t="shared" si="20"/>
        <v>7450</v>
      </c>
      <c r="H81" s="89">
        <f t="shared" si="16"/>
        <v>13910.264233858048</v>
      </c>
      <c r="I81" s="89">
        <f t="shared" si="17"/>
        <v>10878.46454991131</v>
      </c>
      <c r="J81" s="89">
        <f t="shared" si="18"/>
        <v>10146.698518032434</v>
      </c>
      <c r="K81" s="71">
        <f t="shared" si="22"/>
        <v>8426.744801628678</v>
      </c>
      <c r="L81" s="154">
        <v>1.0049999999999999</v>
      </c>
      <c r="P81" s="91"/>
      <c r="U81" s="91"/>
    </row>
    <row r="84" spans="2:21" ht="15" x14ac:dyDescent="0.25">
      <c r="B84" s="124" t="s">
        <v>69</v>
      </c>
      <c r="C84" s="124"/>
      <c r="D84" s="124"/>
      <c r="E84" s="124"/>
      <c r="F84" s="124"/>
      <c r="G84" s="124"/>
      <c r="H84" s="124"/>
      <c r="I84" s="124"/>
      <c r="J84" s="124"/>
      <c r="K84" s="124"/>
    </row>
    <row r="85" spans="2:21" ht="15" thickBot="1" x14ac:dyDescent="0.25">
      <c r="I85" s="30"/>
      <c r="J85" s="30"/>
      <c r="K85" s="30"/>
    </row>
    <row r="86" spans="2:21" ht="69.75" customHeight="1" x14ac:dyDescent="0.2">
      <c r="B86" s="97" t="s">
        <v>0</v>
      </c>
      <c r="C86" s="83" t="s">
        <v>59</v>
      </c>
      <c r="D86" s="83" t="s">
        <v>58</v>
      </c>
      <c r="E86" s="83" t="s">
        <v>61</v>
      </c>
      <c r="F86" s="83" t="s">
        <v>60</v>
      </c>
      <c r="G86" s="83" t="s">
        <v>62</v>
      </c>
      <c r="H86" s="83" t="s">
        <v>65</v>
      </c>
      <c r="I86" s="83" t="s">
        <v>38</v>
      </c>
      <c r="J86" s="83" t="s">
        <v>64</v>
      </c>
      <c r="K86" s="98" t="s">
        <v>73</v>
      </c>
    </row>
    <row r="87" spans="2:21" x14ac:dyDescent="0.2">
      <c r="B87" s="10">
        <v>2008</v>
      </c>
      <c r="C87" s="32"/>
      <c r="D87" s="32">
        <f>C87</f>
        <v>0</v>
      </c>
      <c r="E87" s="32"/>
      <c r="F87" s="32">
        <f>E87</f>
        <v>0</v>
      </c>
      <c r="G87" s="32">
        <f>D87+E87</f>
        <v>0</v>
      </c>
      <c r="H87" s="32">
        <f>C87+E87</f>
        <v>0</v>
      </c>
      <c r="I87" s="32">
        <f>C87+E87</f>
        <v>0</v>
      </c>
      <c r="J87" s="32">
        <f>C87+E87</f>
        <v>0</v>
      </c>
      <c r="K87" s="92">
        <f>C87+E87</f>
        <v>0</v>
      </c>
    </row>
    <row r="88" spans="2:21" x14ac:dyDescent="0.2">
      <c r="B88" s="61">
        <v>2009</v>
      </c>
      <c r="C88" s="62"/>
      <c r="D88" s="62">
        <f t="shared" ref="D88:D107" si="23">D87+C88</f>
        <v>0</v>
      </c>
      <c r="E88" s="62"/>
      <c r="F88" s="62">
        <f>F87+E88</f>
        <v>0</v>
      </c>
      <c r="G88" s="62">
        <f>G87+E88+C88</f>
        <v>0</v>
      </c>
      <c r="H88" s="62">
        <f>C88+E88+H87*$H$4</f>
        <v>0</v>
      </c>
      <c r="I88" s="62">
        <f>C88+E88+I87*$I$4</f>
        <v>0</v>
      </c>
      <c r="J88" s="62">
        <f>C88+E88+J87*$J$4</f>
        <v>0</v>
      </c>
      <c r="K88" s="71">
        <f>C88+E88+K87*$K$4</f>
        <v>0</v>
      </c>
    </row>
    <row r="89" spans="2:21" x14ac:dyDescent="0.2">
      <c r="B89" s="61">
        <v>2010</v>
      </c>
      <c r="C89" s="62"/>
      <c r="D89" s="62">
        <f t="shared" si="23"/>
        <v>0</v>
      </c>
      <c r="E89" s="62"/>
      <c r="F89" s="62">
        <f t="shared" ref="F89:F107" si="24">F88+E89</f>
        <v>0</v>
      </c>
      <c r="G89" s="62">
        <f t="shared" ref="G89:G107" si="25">G88+E89+C89</f>
        <v>0</v>
      </c>
      <c r="H89" s="62">
        <f t="shared" ref="H89:H107" si="26">C89+E89+H88*$H$4</f>
        <v>0</v>
      </c>
      <c r="I89" s="62">
        <f t="shared" ref="I89:I107" si="27">C89+E89+I88*$I$4</f>
        <v>0</v>
      </c>
      <c r="J89" s="62">
        <f t="shared" ref="J89:J107" si="28">C89+E89+J88*$J$4</f>
        <v>0</v>
      </c>
      <c r="K89" s="71">
        <f t="shared" ref="K89:K95" si="29">C89+E89+K88*$K$4</f>
        <v>0</v>
      </c>
    </row>
    <row r="90" spans="2:21" x14ac:dyDescent="0.2">
      <c r="B90" s="10">
        <v>2011</v>
      </c>
      <c r="C90" s="62"/>
      <c r="D90" s="62">
        <f t="shared" si="23"/>
        <v>0</v>
      </c>
      <c r="E90" s="62"/>
      <c r="F90" s="62">
        <f t="shared" si="24"/>
        <v>0</v>
      </c>
      <c r="G90" s="62">
        <f t="shared" si="25"/>
        <v>0</v>
      </c>
      <c r="H90" s="62">
        <f t="shared" si="26"/>
        <v>0</v>
      </c>
      <c r="I90" s="62">
        <f t="shared" si="27"/>
        <v>0</v>
      </c>
      <c r="J90" s="62">
        <f t="shared" si="28"/>
        <v>0</v>
      </c>
      <c r="K90" s="71">
        <f t="shared" si="29"/>
        <v>0</v>
      </c>
    </row>
    <row r="91" spans="2:21" x14ac:dyDescent="0.2">
      <c r="B91" s="61">
        <v>2012</v>
      </c>
      <c r="C91" s="62"/>
      <c r="D91" s="62">
        <f t="shared" si="23"/>
        <v>0</v>
      </c>
      <c r="E91" s="62"/>
      <c r="F91" s="62">
        <f t="shared" si="24"/>
        <v>0</v>
      </c>
      <c r="G91" s="62">
        <f t="shared" si="25"/>
        <v>0</v>
      </c>
      <c r="H91" s="62">
        <f t="shared" si="26"/>
        <v>0</v>
      </c>
      <c r="I91" s="62">
        <f t="shared" si="27"/>
        <v>0</v>
      </c>
      <c r="J91" s="62">
        <f t="shared" si="28"/>
        <v>0</v>
      </c>
      <c r="K91" s="71">
        <f t="shared" si="29"/>
        <v>0</v>
      </c>
    </row>
    <row r="92" spans="2:21" x14ac:dyDescent="0.2">
      <c r="B92" s="61">
        <v>2013</v>
      </c>
      <c r="C92" s="62"/>
      <c r="D92" s="62">
        <f t="shared" si="23"/>
        <v>0</v>
      </c>
      <c r="E92" s="62"/>
      <c r="F92" s="62">
        <f t="shared" si="24"/>
        <v>0</v>
      </c>
      <c r="G92" s="62">
        <f t="shared" si="25"/>
        <v>0</v>
      </c>
      <c r="H92" s="62">
        <f t="shared" si="26"/>
        <v>0</v>
      </c>
      <c r="I92" s="62">
        <f t="shared" si="27"/>
        <v>0</v>
      </c>
      <c r="J92" s="62">
        <f t="shared" si="28"/>
        <v>0</v>
      </c>
      <c r="K92" s="71">
        <f t="shared" si="29"/>
        <v>0</v>
      </c>
    </row>
    <row r="93" spans="2:21" x14ac:dyDescent="0.2">
      <c r="B93" s="10">
        <v>2014</v>
      </c>
      <c r="C93" s="62"/>
      <c r="D93" s="62">
        <f t="shared" si="23"/>
        <v>0</v>
      </c>
      <c r="E93" s="62"/>
      <c r="F93" s="62">
        <f t="shared" si="24"/>
        <v>0</v>
      </c>
      <c r="G93" s="62">
        <f t="shared" si="25"/>
        <v>0</v>
      </c>
      <c r="H93" s="62">
        <f t="shared" si="26"/>
        <v>0</v>
      </c>
      <c r="I93" s="62">
        <f t="shared" si="27"/>
        <v>0</v>
      </c>
      <c r="J93" s="62">
        <f t="shared" si="28"/>
        <v>0</v>
      </c>
      <c r="K93" s="71">
        <f t="shared" si="29"/>
        <v>0</v>
      </c>
    </row>
    <row r="94" spans="2:21" x14ac:dyDescent="0.2">
      <c r="B94" s="61">
        <v>2015</v>
      </c>
      <c r="C94" s="62"/>
      <c r="D94" s="62">
        <f t="shared" si="23"/>
        <v>0</v>
      </c>
      <c r="E94" s="62"/>
      <c r="F94" s="62">
        <f t="shared" si="24"/>
        <v>0</v>
      </c>
      <c r="G94" s="62">
        <f t="shared" si="25"/>
        <v>0</v>
      </c>
      <c r="H94" s="62">
        <f t="shared" si="26"/>
        <v>0</v>
      </c>
      <c r="I94" s="62">
        <f t="shared" si="27"/>
        <v>0</v>
      </c>
      <c r="J94" s="62">
        <f t="shared" si="28"/>
        <v>0</v>
      </c>
      <c r="K94" s="71">
        <f t="shared" si="29"/>
        <v>0</v>
      </c>
    </row>
    <row r="95" spans="2:21" x14ac:dyDescent="0.2">
      <c r="B95" s="61">
        <v>2016</v>
      </c>
      <c r="C95" s="62"/>
      <c r="D95" s="62">
        <f t="shared" si="23"/>
        <v>0</v>
      </c>
      <c r="E95" s="62"/>
      <c r="F95" s="62">
        <f t="shared" si="24"/>
        <v>0</v>
      </c>
      <c r="G95" s="62">
        <f t="shared" si="25"/>
        <v>0</v>
      </c>
      <c r="H95" s="62">
        <f t="shared" si="26"/>
        <v>0</v>
      </c>
      <c r="I95" s="62">
        <f t="shared" si="27"/>
        <v>0</v>
      </c>
      <c r="J95" s="62">
        <f t="shared" si="28"/>
        <v>0</v>
      </c>
      <c r="K95" s="71">
        <f t="shared" si="29"/>
        <v>0</v>
      </c>
    </row>
    <row r="96" spans="2:21" x14ac:dyDescent="0.2">
      <c r="B96" s="61">
        <v>10</v>
      </c>
      <c r="C96" s="62">
        <v>1600</v>
      </c>
      <c r="D96" s="62">
        <f t="shared" si="23"/>
        <v>1600</v>
      </c>
      <c r="E96" s="62">
        <v>600</v>
      </c>
      <c r="F96" s="62">
        <f t="shared" si="24"/>
        <v>600</v>
      </c>
      <c r="G96" s="62">
        <f t="shared" si="25"/>
        <v>2200</v>
      </c>
      <c r="H96" s="62">
        <f t="shared" si="26"/>
        <v>2200</v>
      </c>
      <c r="I96" s="62">
        <f t="shared" si="27"/>
        <v>2200</v>
      </c>
      <c r="J96" s="62">
        <f t="shared" si="28"/>
        <v>2200</v>
      </c>
      <c r="K96" s="94">
        <f>C96+E96+K95*L96</f>
        <v>2200</v>
      </c>
      <c r="L96" s="156">
        <v>1.0269999999999999</v>
      </c>
    </row>
    <row r="97" spans="2:16" x14ac:dyDescent="0.2">
      <c r="B97" s="61">
        <v>11</v>
      </c>
      <c r="C97" s="62">
        <v>600</v>
      </c>
      <c r="D97" s="62">
        <f t="shared" si="23"/>
        <v>2200</v>
      </c>
      <c r="E97" s="62">
        <v>600</v>
      </c>
      <c r="F97" s="62">
        <f t="shared" si="24"/>
        <v>1200</v>
      </c>
      <c r="G97" s="62">
        <f t="shared" si="25"/>
        <v>3400</v>
      </c>
      <c r="H97" s="62">
        <f t="shared" si="26"/>
        <v>3598</v>
      </c>
      <c r="I97" s="62">
        <f t="shared" si="27"/>
        <v>3521</v>
      </c>
      <c r="J97" s="62">
        <f t="shared" si="28"/>
        <v>3499</v>
      </c>
      <c r="K97" s="94">
        <f t="shared" ref="K97:K107" si="30">C97+E97+K96*L97</f>
        <v>3459.3999999999996</v>
      </c>
      <c r="L97" s="156">
        <v>1.0269999999999999</v>
      </c>
    </row>
    <row r="98" spans="2:16" x14ac:dyDescent="0.2">
      <c r="B98" s="61">
        <v>12</v>
      </c>
      <c r="C98" s="62">
        <v>600</v>
      </c>
      <c r="D98" s="62">
        <f t="shared" si="23"/>
        <v>2800</v>
      </c>
      <c r="E98" s="62">
        <v>600</v>
      </c>
      <c r="F98" s="62">
        <f t="shared" si="24"/>
        <v>1800</v>
      </c>
      <c r="G98" s="62">
        <f t="shared" si="25"/>
        <v>4600</v>
      </c>
      <c r="H98" s="62">
        <f t="shared" si="26"/>
        <v>5121.82</v>
      </c>
      <c r="I98" s="62">
        <f t="shared" si="27"/>
        <v>4914.6549999999997</v>
      </c>
      <c r="J98" s="62">
        <f t="shared" si="28"/>
        <v>4856.4549999999999</v>
      </c>
      <c r="K98" s="94">
        <f t="shared" si="30"/>
        <v>4752.8037999999997</v>
      </c>
      <c r="L98" s="156">
        <v>1.0269999999999999</v>
      </c>
    </row>
    <row r="99" spans="2:16" x14ac:dyDescent="0.2">
      <c r="B99" s="61">
        <v>13</v>
      </c>
      <c r="C99" s="62">
        <v>600</v>
      </c>
      <c r="D99" s="62">
        <f t="shared" si="23"/>
        <v>3400</v>
      </c>
      <c r="E99" s="62">
        <v>600</v>
      </c>
      <c r="F99" s="62">
        <f t="shared" si="24"/>
        <v>2400</v>
      </c>
      <c r="G99" s="62">
        <f t="shared" si="25"/>
        <v>5800</v>
      </c>
      <c r="H99" s="62">
        <f t="shared" si="26"/>
        <v>6782.7838000000002</v>
      </c>
      <c r="I99" s="62">
        <f t="shared" si="27"/>
        <v>6384.9610249999996</v>
      </c>
      <c r="J99" s="62">
        <f t="shared" si="28"/>
        <v>6274.9954749999997</v>
      </c>
      <c r="K99" s="94">
        <f t="shared" si="30"/>
        <v>6081.1295025999989</v>
      </c>
      <c r="L99" s="156">
        <v>1.0269999999999999</v>
      </c>
    </row>
    <row r="100" spans="2:16" x14ac:dyDescent="0.2">
      <c r="B100" s="61">
        <v>14</v>
      </c>
      <c r="C100" s="62">
        <v>600</v>
      </c>
      <c r="D100" s="62">
        <f t="shared" si="23"/>
        <v>4000</v>
      </c>
      <c r="E100" s="62">
        <v>600</v>
      </c>
      <c r="F100" s="62">
        <f t="shared" si="24"/>
        <v>3000</v>
      </c>
      <c r="G100" s="62">
        <f t="shared" si="25"/>
        <v>7000</v>
      </c>
      <c r="H100" s="62">
        <f t="shared" si="26"/>
        <v>8593.2343419999997</v>
      </c>
      <c r="I100" s="62">
        <f t="shared" si="27"/>
        <v>7936.133881374999</v>
      </c>
      <c r="J100" s="62">
        <f t="shared" si="28"/>
        <v>7757.370271374999</v>
      </c>
      <c r="K100" s="94">
        <f t="shared" si="30"/>
        <v>7445.3199991701986</v>
      </c>
      <c r="L100" s="156">
        <v>1.0269999999999999</v>
      </c>
    </row>
    <row r="101" spans="2:16" x14ac:dyDescent="0.2">
      <c r="B101" s="61">
        <v>15</v>
      </c>
      <c r="C101" s="62">
        <v>600</v>
      </c>
      <c r="D101" s="62">
        <f t="shared" si="23"/>
        <v>4600</v>
      </c>
      <c r="E101" s="62">
        <v>600</v>
      </c>
      <c r="F101" s="62">
        <f t="shared" si="24"/>
        <v>3600</v>
      </c>
      <c r="G101" s="62">
        <f t="shared" si="25"/>
        <v>8200</v>
      </c>
      <c r="H101" s="62">
        <f t="shared" si="26"/>
        <v>10566.62543278</v>
      </c>
      <c r="I101" s="62">
        <f t="shared" si="27"/>
        <v>9572.621244850623</v>
      </c>
      <c r="J101" s="62">
        <f t="shared" si="28"/>
        <v>9306.4519335868736</v>
      </c>
      <c r="K101" s="94">
        <f t="shared" si="30"/>
        <v>8846.3436391477935</v>
      </c>
      <c r="L101" s="156">
        <v>1.0269999999999999</v>
      </c>
    </row>
    <row r="102" spans="2:16" x14ac:dyDescent="0.2">
      <c r="B102" s="61">
        <v>16</v>
      </c>
      <c r="C102" s="62">
        <v>600</v>
      </c>
      <c r="D102" s="62">
        <f t="shared" si="23"/>
        <v>5200</v>
      </c>
      <c r="E102" s="62">
        <v>600</v>
      </c>
      <c r="F102" s="62">
        <f t="shared" si="24"/>
        <v>4200</v>
      </c>
      <c r="G102" s="62">
        <f t="shared" si="25"/>
        <v>9400</v>
      </c>
      <c r="H102" s="62">
        <f t="shared" si="26"/>
        <v>12717.6217217302</v>
      </c>
      <c r="I102" s="62">
        <f t="shared" si="27"/>
        <v>11299.115413317406</v>
      </c>
      <c r="J102" s="62">
        <f t="shared" si="28"/>
        <v>10925.242270598283</v>
      </c>
      <c r="K102" s="94">
        <f t="shared" si="30"/>
        <v>10285.194917404784</v>
      </c>
      <c r="L102" s="156">
        <v>1.0269999999999999</v>
      </c>
    </row>
    <row r="103" spans="2:16" x14ac:dyDescent="0.2">
      <c r="B103" s="61">
        <v>17</v>
      </c>
      <c r="C103" s="62">
        <v>600</v>
      </c>
      <c r="D103" s="62">
        <f t="shared" si="23"/>
        <v>5800</v>
      </c>
      <c r="E103" s="62">
        <v>600</v>
      </c>
      <c r="F103" s="62">
        <f t="shared" si="24"/>
        <v>4800</v>
      </c>
      <c r="G103" s="62">
        <f t="shared" si="25"/>
        <v>10600</v>
      </c>
      <c r="H103" s="62">
        <f t="shared" si="26"/>
        <v>15062.207676685919</v>
      </c>
      <c r="I103" s="62">
        <f t="shared" si="27"/>
        <v>13120.566761049862</v>
      </c>
      <c r="J103" s="62">
        <f t="shared" si="28"/>
        <v>12616.878172775205</v>
      </c>
      <c r="K103" s="94">
        <f t="shared" si="30"/>
        <v>11762.895180174712</v>
      </c>
      <c r="L103" s="156">
        <v>1.0269999999999999</v>
      </c>
    </row>
    <row r="104" spans="2:16" ht="23.25" customHeight="1" x14ac:dyDescent="0.2">
      <c r="B104" s="93">
        <v>18</v>
      </c>
      <c r="C104" s="87">
        <f>600+500+50</f>
        <v>1150</v>
      </c>
      <c r="D104" s="87">
        <f t="shared" si="23"/>
        <v>6950</v>
      </c>
      <c r="E104" s="88">
        <v>650</v>
      </c>
      <c r="F104" s="88">
        <f t="shared" si="24"/>
        <v>5450</v>
      </c>
      <c r="G104" s="88">
        <f t="shared" si="25"/>
        <v>12400</v>
      </c>
      <c r="H104" s="87">
        <f t="shared" si="26"/>
        <v>18217.806367587655</v>
      </c>
      <c r="I104" s="87">
        <f t="shared" si="27"/>
        <v>15642.197932907604</v>
      </c>
      <c r="J104" s="87">
        <f t="shared" si="28"/>
        <v>14984.637690550087</v>
      </c>
      <c r="K104" s="94">
        <f t="shared" si="30"/>
        <v>13880.493350039427</v>
      </c>
      <c r="L104" s="156">
        <v>1.0269999999999999</v>
      </c>
    </row>
    <row r="105" spans="2:16" x14ac:dyDescent="0.2">
      <c r="B105" s="93">
        <v>19</v>
      </c>
      <c r="C105" s="87"/>
      <c r="D105" s="87">
        <f t="shared" si="23"/>
        <v>6950</v>
      </c>
      <c r="E105" s="88"/>
      <c r="F105" s="88">
        <f t="shared" si="24"/>
        <v>5450</v>
      </c>
      <c r="G105" s="88">
        <f t="shared" si="25"/>
        <v>12400</v>
      </c>
      <c r="H105" s="87">
        <f t="shared" si="26"/>
        <v>19857.408940670546</v>
      </c>
      <c r="I105" s="87">
        <f t="shared" si="27"/>
        <v>16502.518819217523</v>
      </c>
      <c r="J105" s="87">
        <f t="shared" si="28"/>
        <v>15658.946386624841</v>
      </c>
      <c r="K105" s="94">
        <f>C105+E105+K104*L105</f>
        <v>13949.895816789623</v>
      </c>
      <c r="L105" s="154">
        <v>1.0049999999999999</v>
      </c>
    </row>
    <row r="106" spans="2:16" x14ac:dyDescent="0.2">
      <c r="B106" s="93">
        <v>20</v>
      </c>
      <c r="C106" s="87"/>
      <c r="D106" s="87">
        <f t="shared" si="23"/>
        <v>6950</v>
      </c>
      <c r="E106" s="88"/>
      <c r="F106" s="88">
        <f t="shared" si="24"/>
        <v>5450</v>
      </c>
      <c r="G106" s="88">
        <f t="shared" si="25"/>
        <v>12400</v>
      </c>
      <c r="H106" s="87">
        <f t="shared" si="26"/>
        <v>21644.575745330898</v>
      </c>
      <c r="I106" s="87">
        <f t="shared" si="27"/>
        <v>17410.157354274485</v>
      </c>
      <c r="J106" s="87">
        <f t="shared" si="28"/>
        <v>16363.598974022958</v>
      </c>
      <c r="K106" s="94">
        <f t="shared" si="30"/>
        <v>14019.64529587357</v>
      </c>
      <c r="L106" s="154">
        <v>1.0049999999999999</v>
      </c>
    </row>
    <row r="107" spans="2:16" ht="24.75" customHeight="1" thickBot="1" x14ac:dyDescent="0.25">
      <c r="B107" s="95">
        <v>21</v>
      </c>
      <c r="C107" s="89">
        <v>500</v>
      </c>
      <c r="D107" s="89">
        <f t="shared" si="23"/>
        <v>7450</v>
      </c>
      <c r="E107" s="89"/>
      <c r="F107" s="96">
        <f t="shared" si="24"/>
        <v>5450</v>
      </c>
      <c r="G107" s="96">
        <f t="shared" si="25"/>
        <v>12900</v>
      </c>
      <c r="H107" s="89">
        <f t="shared" si="26"/>
        <v>24092.587562410681</v>
      </c>
      <c r="I107" s="89">
        <f t="shared" si="27"/>
        <v>18867.71600875958</v>
      </c>
      <c r="J107" s="89">
        <f t="shared" si="28"/>
        <v>17599.96092785399</v>
      </c>
      <c r="K107" s="94">
        <f t="shared" si="30"/>
        <v>14589.743522352936</v>
      </c>
      <c r="L107" s="154">
        <v>1.0049999999999999</v>
      </c>
    </row>
    <row r="109" spans="2:16" ht="138" customHeight="1" x14ac:dyDescent="0.2"/>
    <row r="110" spans="2:16" ht="15" x14ac:dyDescent="0.25">
      <c r="B110" s="124" t="s">
        <v>71</v>
      </c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2:16" ht="15" thickBot="1" x14ac:dyDescent="0.25">
      <c r="I111" s="30"/>
      <c r="J111" s="30"/>
      <c r="K111" s="30"/>
      <c r="L111" s="55"/>
      <c r="M111" s="1"/>
      <c r="P111" s="1"/>
    </row>
    <row r="112" spans="2:16" ht="83.25" customHeight="1" x14ac:dyDescent="0.2">
      <c r="B112" s="97" t="s">
        <v>0</v>
      </c>
      <c r="C112" s="83" t="s">
        <v>59</v>
      </c>
      <c r="D112" s="83" t="s">
        <v>58</v>
      </c>
      <c r="E112" s="83" t="s">
        <v>61</v>
      </c>
      <c r="F112" s="83" t="s">
        <v>60</v>
      </c>
      <c r="G112" s="83" t="s">
        <v>63</v>
      </c>
      <c r="H112" s="83" t="s">
        <v>65</v>
      </c>
      <c r="I112" s="83" t="s">
        <v>38</v>
      </c>
      <c r="J112" s="83" t="s">
        <v>64</v>
      </c>
      <c r="K112" s="98" t="s">
        <v>72</v>
      </c>
    </row>
    <row r="113" spans="2:21" x14ac:dyDescent="0.2">
      <c r="B113" s="10">
        <v>2001</v>
      </c>
      <c r="C113" s="32"/>
      <c r="D113" s="32">
        <f>C113</f>
        <v>0</v>
      </c>
      <c r="E113" s="32"/>
      <c r="F113" s="32">
        <f>E113</f>
        <v>0</v>
      </c>
      <c r="G113" s="32">
        <f>D113+E113</f>
        <v>0</v>
      </c>
      <c r="H113" s="32">
        <f>C113</f>
        <v>0</v>
      </c>
      <c r="I113" s="32">
        <f>C113</f>
        <v>0</v>
      </c>
      <c r="J113" s="32">
        <f>C113</f>
        <v>0</v>
      </c>
      <c r="K113" s="92">
        <f>C113</f>
        <v>0</v>
      </c>
      <c r="U113" s="27"/>
    </row>
    <row r="114" spans="2:21" s="66" customFormat="1" x14ac:dyDescent="0.2">
      <c r="B114" s="61">
        <v>2002</v>
      </c>
      <c r="C114" s="62"/>
      <c r="D114" s="62">
        <f t="shared" ref="D114:D133" si="31">D113+C114</f>
        <v>0</v>
      </c>
      <c r="E114" s="62"/>
      <c r="F114" s="62">
        <f>F113+E114</f>
        <v>0</v>
      </c>
      <c r="G114" s="62">
        <f>G113+E114+C114</f>
        <v>0</v>
      </c>
      <c r="H114" s="62">
        <f t="shared" ref="H114:H133" si="32">C114+H113*$H$4</f>
        <v>0</v>
      </c>
      <c r="I114" s="62">
        <f t="shared" ref="I114:I133" si="33">C114+I113*$I$4</f>
        <v>0</v>
      </c>
      <c r="J114" s="62">
        <f t="shared" ref="J114:J133" si="34">C114+J113*$J$4</f>
        <v>0</v>
      </c>
      <c r="K114" s="71">
        <f>C114+K113*$K$4</f>
        <v>0</v>
      </c>
      <c r="U114" s="86"/>
    </row>
    <row r="115" spans="2:21" s="66" customFormat="1" x14ac:dyDescent="0.2">
      <c r="B115" s="10">
        <v>2003</v>
      </c>
      <c r="C115" s="62"/>
      <c r="D115" s="62">
        <f t="shared" si="31"/>
        <v>0</v>
      </c>
      <c r="E115" s="62"/>
      <c r="F115" s="62">
        <f t="shared" ref="F115:F133" si="35">F114+E115</f>
        <v>0</v>
      </c>
      <c r="G115" s="62">
        <f t="shared" ref="G115:G133" si="36">G114+E115+C115</f>
        <v>0</v>
      </c>
      <c r="H115" s="62">
        <f t="shared" si="32"/>
        <v>0</v>
      </c>
      <c r="I115" s="62">
        <f t="shared" si="33"/>
        <v>0</v>
      </c>
      <c r="J115" s="62">
        <f t="shared" si="34"/>
        <v>0</v>
      </c>
      <c r="K115" s="71">
        <f t="shared" ref="K115:K128" si="37">C115+K114*$K$4</f>
        <v>0</v>
      </c>
      <c r="U115" s="86"/>
    </row>
    <row r="116" spans="2:21" s="66" customFormat="1" x14ac:dyDescent="0.2">
      <c r="B116" s="61">
        <v>2004</v>
      </c>
      <c r="C116" s="62"/>
      <c r="D116" s="62">
        <f t="shared" si="31"/>
        <v>0</v>
      </c>
      <c r="E116" s="62"/>
      <c r="F116" s="62">
        <f t="shared" si="35"/>
        <v>0</v>
      </c>
      <c r="G116" s="62">
        <f t="shared" si="36"/>
        <v>0</v>
      </c>
      <c r="H116" s="62">
        <f t="shared" si="32"/>
        <v>0</v>
      </c>
      <c r="I116" s="62">
        <f t="shared" si="33"/>
        <v>0</v>
      </c>
      <c r="J116" s="62">
        <f t="shared" si="34"/>
        <v>0</v>
      </c>
      <c r="K116" s="71">
        <f t="shared" si="37"/>
        <v>0</v>
      </c>
      <c r="U116" s="86"/>
    </row>
    <row r="117" spans="2:21" s="66" customFormat="1" x14ac:dyDescent="0.2">
      <c r="B117" s="10">
        <v>2005</v>
      </c>
      <c r="C117" s="62"/>
      <c r="D117" s="62">
        <f t="shared" si="31"/>
        <v>0</v>
      </c>
      <c r="E117" s="62"/>
      <c r="F117" s="62">
        <f t="shared" si="35"/>
        <v>0</v>
      </c>
      <c r="G117" s="62">
        <f t="shared" si="36"/>
        <v>0</v>
      </c>
      <c r="H117" s="62">
        <f t="shared" si="32"/>
        <v>0</v>
      </c>
      <c r="I117" s="62">
        <f t="shared" si="33"/>
        <v>0</v>
      </c>
      <c r="J117" s="62">
        <f t="shared" si="34"/>
        <v>0</v>
      </c>
      <c r="K117" s="71">
        <f t="shared" si="37"/>
        <v>0</v>
      </c>
      <c r="U117" s="86"/>
    </row>
    <row r="118" spans="2:21" s="66" customFormat="1" x14ac:dyDescent="0.2">
      <c r="B118" s="61">
        <v>2006</v>
      </c>
      <c r="C118" s="62"/>
      <c r="D118" s="62">
        <f t="shared" si="31"/>
        <v>0</v>
      </c>
      <c r="E118" s="62"/>
      <c r="F118" s="62">
        <f t="shared" si="35"/>
        <v>0</v>
      </c>
      <c r="G118" s="62">
        <f t="shared" si="36"/>
        <v>0</v>
      </c>
      <c r="H118" s="62">
        <f t="shared" si="32"/>
        <v>0</v>
      </c>
      <c r="I118" s="62">
        <f t="shared" si="33"/>
        <v>0</v>
      </c>
      <c r="J118" s="62">
        <f t="shared" si="34"/>
        <v>0</v>
      </c>
      <c r="K118" s="71">
        <f t="shared" si="37"/>
        <v>0</v>
      </c>
      <c r="U118" s="86"/>
    </row>
    <row r="119" spans="2:21" s="66" customFormat="1" x14ac:dyDescent="0.2">
      <c r="B119" s="10">
        <v>2007</v>
      </c>
      <c r="C119" s="62"/>
      <c r="D119" s="62">
        <f t="shared" si="31"/>
        <v>0</v>
      </c>
      <c r="E119" s="62"/>
      <c r="F119" s="62">
        <f t="shared" si="35"/>
        <v>0</v>
      </c>
      <c r="G119" s="62">
        <f t="shared" si="36"/>
        <v>0</v>
      </c>
      <c r="H119" s="62">
        <f t="shared" si="32"/>
        <v>0</v>
      </c>
      <c r="I119" s="62">
        <f t="shared" si="33"/>
        <v>0</v>
      </c>
      <c r="J119" s="62">
        <f t="shared" si="34"/>
        <v>0</v>
      </c>
      <c r="K119" s="71">
        <f t="shared" si="37"/>
        <v>0</v>
      </c>
      <c r="U119" s="86"/>
    </row>
    <row r="120" spans="2:21" s="66" customFormat="1" x14ac:dyDescent="0.2">
      <c r="B120" s="61">
        <v>2008</v>
      </c>
      <c r="C120" s="62"/>
      <c r="D120" s="62">
        <f t="shared" si="31"/>
        <v>0</v>
      </c>
      <c r="E120" s="62"/>
      <c r="F120" s="62">
        <f t="shared" si="35"/>
        <v>0</v>
      </c>
      <c r="G120" s="62">
        <f t="shared" si="36"/>
        <v>0</v>
      </c>
      <c r="H120" s="62">
        <f t="shared" si="32"/>
        <v>0</v>
      </c>
      <c r="I120" s="62">
        <f t="shared" si="33"/>
        <v>0</v>
      </c>
      <c r="J120" s="62">
        <f t="shared" si="34"/>
        <v>0</v>
      </c>
      <c r="K120" s="71">
        <f t="shared" si="37"/>
        <v>0</v>
      </c>
      <c r="U120" s="86"/>
    </row>
    <row r="121" spans="2:21" s="66" customFormat="1" x14ac:dyDescent="0.2">
      <c r="B121" s="10">
        <v>2009</v>
      </c>
      <c r="C121" s="62"/>
      <c r="D121" s="62">
        <f t="shared" si="31"/>
        <v>0</v>
      </c>
      <c r="E121" s="62"/>
      <c r="F121" s="62">
        <f t="shared" si="35"/>
        <v>0</v>
      </c>
      <c r="G121" s="62">
        <f t="shared" si="36"/>
        <v>0</v>
      </c>
      <c r="H121" s="62">
        <f t="shared" si="32"/>
        <v>0</v>
      </c>
      <c r="I121" s="62">
        <f t="shared" si="33"/>
        <v>0</v>
      </c>
      <c r="J121" s="62">
        <f t="shared" si="34"/>
        <v>0</v>
      </c>
      <c r="K121" s="71">
        <f t="shared" si="37"/>
        <v>0</v>
      </c>
      <c r="U121" s="86"/>
    </row>
    <row r="122" spans="2:21" s="66" customFormat="1" x14ac:dyDescent="0.2">
      <c r="B122" s="61">
        <v>2010</v>
      </c>
      <c r="C122" s="62"/>
      <c r="D122" s="62">
        <f t="shared" si="31"/>
        <v>0</v>
      </c>
      <c r="E122" s="62"/>
      <c r="F122" s="62">
        <f t="shared" si="35"/>
        <v>0</v>
      </c>
      <c r="G122" s="62">
        <f t="shared" si="36"/>
        <v>0</v>
      </c>
      <c r="H122" s="62">
        <f t="shared" si="32"/>
        <v>0</v>
      </c>
      <c r="I122" s="62">
        <f t="shared" si="33"/>
        <v>0</v>
      </c>
      <c r="J122" s="62">
        <f t="shared" si="34"/>
        <v>0</v>
      </c>
      <c r="K122" s="71">
        <f t="shared" si="37"/>
        <v>0</v>
      </c>
      <c r="U122" s="86"/>
    </row>
    <row r="123" spans="2:21" s="66" customFormat="1" x14ac:dyDescent="0.2">
      <c r="B123" s="10">
        <v>2011</v>
      </c>
      <c r="C123" s="62"/>
      <c r="D123" s="62">
        <f t="shared" si="31"/>
        <v>0</v>
      </c>
      <c r="E123" s="62"/>
      <c r="F123" s="62">
        <f t="shared" si="35"/>
        <v>0</v>
      </c>
      <c r="G123" s="62">
        <f t="shared" si="36"/>
        <v>0</v>
      </c>
      <c r="H123" s="62">
        <f t="shared" si="32"/>
        <v>0</v>
      </c>
      <c r="I123" s="62">
        <f t="shared" si="33"/>
        <v>0</v>
      </c>
      <c r="J123" s="62">
        <f t="shared" si="34"/>
        <v>0</v>
      </c>
      <c r="K123" s="71">
        <f t="shared" si="37"/>
        <v>0</v>
      </c>
      <c r="P123" s="86"/>
      <c r="U123" s="86"/>
    </row>
    <row r="124" spans="2:21" s="66" customFormat="1" x14ac:dyDescent="0.2">
      <c r="B124" s="61">
        <v>2012</v>
      </c>
      <c r="C124" s="62"/>
      <c r="D124" s="62">
        <f t="shared" si="31"/>
        <v>0</v>
      </c>
      <c r="E124" s="62"/>
      <c r="F124" s="62">
        <f t="shared" si="35"/>
        <v>0</v>
      </c>
      <c r="G124" s="62">
        <f t="shared" si="36"/>
        <v>0</v>
      </c>
      <c r="H124" s="62">
        <f t="shared" si="32"/>
        <v>0</v>
      </c>
      <c r="I124" s="62">
        <f t="shared" si="33"/>
        <v>0</v>
      </c>
      <c r="J124" s="62">
        <f t="shared" si="34"/>
        <v>0</v>
      </c>
      <c r="K124" s="71">
        <f t="shared" si="37"/>
        <v>0</v>
      </c>
      <c r="P124" s="86"/>
      <c r="U124" s="86"/>
    </row>
    <row r="125" spans="2:21" s="66" customFormat="1" x14ac:dyDescent="0.2">
      <c r="B125" s="10">
        <v>2013</v>
      </c>
      <c r="C125" s="62"/>
      <c r="D125" s="62">
        <f t="shared" si="31"/>
        <v>0</v>
      </c>
      <c r="E125" s="62"/>
      <c r="F125" s="62">
        <f t="shared" si="35"/>
        <v>0</v>
      </c>
      <c r="G125" s="62">
        <f t="shared" si="36"/>
        <v>0</v>
      </c>
      <c r="H125" s="62">
        <f t="shared" si="32"/>
        <v>0</v>
      </c>
      <c r="I125" s="62">
        <f t="shared" si="33"/>
        <v>0</v>
      </c>
      <c r="J125" s="62">
        <f t="shared" si="34"/>
        <v>0</v>
      </c>
      <c r="K125" s="71">
        <f t="shared" si="37"/>
        <v>0</v>
      </c>
      <c r="P125" s="86"/>
      <c r="U125" s="86"/>
    </row>
    <row r="126" spans="2:21" s="66" customFormat="1" x14ac:dyDescent="0.2">
      <c r="B126" s="61">
        <v>2014</v>
      </c>
      <c r="C126" s="62"/>
      <c r="D126" s="62">
        <f t="shared" si="31"/>
        <v>0</v>
      </c>
      <c r="E126" s="62"/>
      <c r="F126" s="62">
        <f t="shared" si="35"/>
        <v>0</v>
      </c>
      <c r="G126" s="62">
        <f t="shared" si="36"/>
        <v>0</v>
      </c>
      <c r="H126" s="62">
        <f t="shared" si="32"/>
        <v>0</v>
      </c>
      <c r="I126" s="62">
        <f t="shared" si="33"/>
        <v>0</v>
      </c>
      <c r="J126" s="62">
        <f t="shared" si="34"/>
        <v>0</v>
      </c>
      <c r="K126" s="71">
        <f t="shared" si="37"/>
        <v>0</v>
      </c>
      <c r="P126" s="86"/>
      <c r="U126" s="86"/>
    </row>
    <row r="127" spans="2:21" s="66" customFormat="1" x14ac:dyDescent="0.2">
      <c r="B127" s="10">
        <v>2015</v>
      </c>
      <c r="C127" s="62"/>
      <c r="D127" s="62">
        <f t="shared" si="31"/>
        <v>0</v>
      </c>
      <c r="E127" s="62"/>
      <c r="F127" s="62">
        <f t="shared" si="35"/>
        <v>0</v>
      </c>
      <c r="G127" s="62">
        <f t="shared" si="36"/>
        <v>0</v>
      </c>
      <c r="H127" s="62">
        <f t="shared" si="32"/>
        <v>0</v>
      </c>
      <c r="I127" s="62">
        <f t="shared" si="33"/>
        <v>0</v>
      </c>
      <c r="J127" s="62">
        <f t="shared" si="34"/>
        <v>0</v>
      </c>
      <c r="K127" s="71">
        <f t="shared" si="37"/>
        <v>0</v>
      </c>
      <c r="P127" s="86"/>
      <c r="U127" s="86"/>
    </row>
    <row r="128" spans="2:21" s="66" customFormat="1" x14ac:dyDescent="0.2">
      <c r="B128" s="61">
        <v>2016</v>
      </c>
      <c r="C128" s="62"/>
      <c r="D128" s="62">
        <f t="shared" si="31"/>
        <v>0</v>
      </c>
      <c r="E128" s="62"/>
      <c r="F128" s="62">
        <f t="shared" si="35"/>
        <v>0</v>
      </c>
      <c r="G128" s="62">
        <f t="shared" si="36"/>
        <v>0</v>
      </c>
      <c r="H128" s="62">
        <f t="shared" si="32"/>
        <v>0</v>
      </c>
      <c r="I128" s="62">
        <f t="shared" si="33"/>
        <v>0</v>
      </c>
      <c r="J128" s="62">
        <f t="shared" si="34"/>
        <v>0</v>
      </c>
      <c r="K128" s="71">
        <f t="shared" si="37"/>
        <v>0</v>
      </c>
      <c r="P128" s="86"/>
      <c r="U128" s="86"/>
    </row>
    <row r="129" spans="2:21" s="66" customFormat="1" x14ac:dyDescent="0.2">
      <c r="B129" s="10">
        <v>17</v>
      </c>
      <c r="C129" s="62">
        <v>1600</v>
      </c>
      <c r="D129" s="62">
        <f t="shared" si="31"/>
        <v>1600</v>
      </c>
      <c r="E129" s="62"/>
      <c r="F129" s="62">
        <f t="shared" si="35"/>
        <v>0</v>
      </c>
      <c r="G129" s="62">
        <f t="shared" si="36"/>
        <v>1600</v>
      </c>
      <c r="H129" s="62">
        <f t="shared" si="32"/>
        <v>1600</v>
      </c>
      <c r="I129" s="62">
        <f t="shared" si="33"/>
        <v>1600</v>
      </c>
      <c r="J129" s="62">
        <f t="shared" si="34"/>
        <v>1600</v>
      </c>
      <c r="K129" s="94">
        <f>C129+K128*L129</f>
        <v>1600</v>
      </c>
      <c r="L129" s="156">
        <v>1.012</v>
      </c>
      <c r="P129" s="86"/>
      <c r="U129" s="86"/>
    </row>
    <row r="130" spans="2:21" s="90" customFormat="1" ht="24" customHeight="1" x14ac:dyDescent="0.2">
      <c r="B130" s="93">
        <v>18</v>
      </c>
      <c r="C130" s="87">
        <f>600+500+50</f>
        <v>1150</v>
      </c>
      <c r="D130" s="87">
        <f t="shared" si="31"/>
        <v>2750</v>
      </c>
      <c r="E130" s="88"/>
      <c r="F130" s="88">
        <f t="shared" si="35"/>
        <v>0</v>
      </c>
      <c r="G130" s="88">
        <f t="shared" si="36"/>
        <v>2750</v>
      </c>
      <c r="H130" s="87">
        <f t="shared" si="32"/>
        <v>2894</v>
      </c>
      <c r="I130" s="87">
        <f t="shared" si="33"/>
        <v>2838</v>
      </c>
      <c r="J130" s="87">
        <f t="shared" si="34"/>
        <v>2822</v>
      </c>
      <c r="K130" s="94">
        <f>C130+K129*L130</f>
        <v>2769.2</v>
      </c>
      <c r="L130" s="154">
        <v>1.012</v>
      </c>
      <c r="P130" s="91"/>
      <c r="U130" s="91"/>
    </row>
    <row r="131" spans="2:21" s="90" customFormat="1" x14ac:dyDescent="0.2">
      <c r="B131" s="93">
        <v>19</v>
      </c>
      <c r="C131" s="87"/>
      <c r="D131" s="87">
        <f t="shared" si="31"/>
        <v>2750</v>
      </c>
      <c r="E131" s="88"/>
      <c r="F131" s="88">
        <f t="shared" si="35"/>
        <v>0</v>
      </c>
      <c r="G131" s="88">
        <f t="shared" si="36"/>
        <v>2750</v>
      </c>
      <c r="H131" s="87">
        <f t="shared" si="32"/>
        <v>3154.46</v>
      </c>
      <c r="I131" s="87">
        <f t="shared" si="33"/>
        <v>2994.0899999999997</v>
      </c>
      <c r="J131" s="87">
        <f t="shared" si="34"/>
        <v>2948.99</v>
      </c>
      <c r="K131" s="94">
        <f t="shared" ref="K131:K133" si="38">C131+K130*L131</f>
        <v>2783.0459999999994</v>
      </c>
      <c r="L131" s="154">
        <v>1.0049999999999999</v>
      </c>
      <c r="P131" s="91"/>
      <c r="U131" s="91"/>
    </row>
    <row r="132" spans="2:21" s="90" customFormat="1" x14ac:dyDescent="0.2">
      <c r="B132" s="93">
        <v>20</v>
      </c>
      <c r="C132" s="87"/>
      <c r="D132" s="87">
        <f t="shared" si="31"/>
        <v>2750</v>
      </c>
      <c r="E132" s="88"/>
      <c r="F132" s="88">
        <f t="shared" si="35"/>
        <v>0</v>
      </c>
      <c r="G132" s="88">
        <f t="shared" si="36"/>
        <v>2750</v>
      </c>
      <c r="H132" s="87">
        <f t="shared" si="32"/>
        <v>3438.3614000000002</v>
      </c>
      <c r="I132" s="87">
        <f t="shared" si="33"/>
        <v>3158.7649499999993</v>
      </c>
      <c r="J132" s="87">
        <f t="shared" si="34"/>
        <v>3081.6945499999997</v>
      </c>
      <c r="K132" s="94">
        <f t="shared" si="38"/>
        <v>2796.961229999999</v>
      </c>
      <c r="L132" s="154">
        <v>1.0049999999999999</v>
      </c>
      <c r="P132" s="91"/>
      <c r="U132" s="91"/>
    </row>
    <row r="133" spans="2:21" s="90" customFormat="1" ht="24.75" customHeight="1" thickBot="1" x14ac:dyDescent="0.25">
      <c r="B133" s="95">
        <v>21</v>
      </c>
      <c r="C133" s="89">
        <v>500</v>
      </c>
      <c r="D133" s="89">
        <f t="shared" si="31"/>
        <v>3250</v>
      </c>
      <c r="E133" s="89"/>
      <c r="F133" s="96">
        <f t="shared" si="35"/>
        <v>0</v>
      </c>
      <c r="G133" s="96">
        <f t="shared" si="36"/>
        <v>3250</v>
      </c>
      <c r="H133" s="89">
        <f t="shared" si="32"/>
        <v>4247.8139260000007</v>
      </c>
      <c r="I133" s="89">
        <f t="shared" si="33"/>
        <v>3832.4970222499992</v>
      </c>
      <c r="J133" s="89">
        <f t="shared" si="34"/>
        <v>3720.3708047499995</v>
      </c>
      <c r="K133" s="94">
        <f t="shared" si="38"/>
        <v>3310.9460361499987</v>
      </c>
      <c r="L133" s="154">
        <v>1.0049999999999999</v>
      </c>
      <c r="P133" s="91"/>
      <c r="U133" s="91"/>
    </row>
    <row r="136" spans="2:21" ht="15" x14ac:dyDescent="0.25">
      <c r="B136" s="124" t="s">
        <v>70</v>
      </c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21" ht="15" thickBot="1" x14ac:dyDescent="0.25">
      <c r="I137" s="30"/>
      <c r="J137" s="30"/>
      <c r="K137" s="30"/>
    </row>
    <row r="138" spans="2:21" ht="69.75" customHeight="1" x14ac:dyDescent="0.2">
      <c r="B138" s="97" t="s">
        <v>0</v>
      </c>
      <c r="C138" s="83" t="s">
        <v>59</v>
      </c>
      <c r="D138" s="83" t="s">
        <v>58</v>
      </c>
      <c r="E138" s="83" t="s">
        <v>61</v>
      </c>
      <c r="F138" s="83" t="s">
        <v>60</v>
      </c>
      <c r="G138" s="83" t="s">
        <v>62</v>
      </c>
      <c r="H138" s="83" t="s">
        <v>65</v>
      </c>
      <c r="I138" s="83" t="s">
        <v>38</v>
      </c>
      <c r="J138" s="83" t="s">
        <v>64</v>
      </c>
      <c r="K138" s="98" t="s">
        <v>72</v>
      </c>
    </row>
    <row r="139" spans="2:21" x14ac:dyDescent="0.2">
      <c r="B139" s="10">
        <v>2001</v>
      </c>
      <c r="C139" s="32"/>
      <c r="D139" s="32">
        <f>C139</f>
        <v>0</v>
      </c>
      <c r="E139" s="32"/>
      <c r="F139" s="32">
        <f>E139</f>
        <v>0</v>
      </c>
      <c r="G139" s="32">
        <f>D139+E139</f>
        <v>0</v>
      </c>
      <c r="H139" s="32">
        <f>C139+E139</f>
        <v>0</v>
      </c>
      <c r="I139" s="32">
        <f>C139+E139</f>
        <v>0</v>
      </c>
      <c r="J139" s="32">
        <f>C139+E139</f>
        <v>0</v>
      </c>
      <c r="K139" s="92">
        <f>C139+E139</f>
        <v>0</v>
      </c>
    </row>
    <row r="140" spans="2:21" x14ac:dyDescent="0.2">
      <c r="B140" s="61">
        <v>2002</v>
      </c>
      <c r="C140" s="62"/>
      <c r="D140" s="62">
        <f t="shared" ref="D140:D159" si="39">D139+C140</f>
        <v>0</v>
      </c>
      <c r="E140" s="62"/>
      <c r="F140" s="62">
        <f>F139+E140</f>
        <v>0</v>
      </c>
      <c r="G140" s="62">
        <f>G139+E140+C140</f>
        <v>0</v>
      </c>
      <c r="H140" s="62">
        <f>C140+E140+H139*$H$4</f>
        <v>0</v>
      </c>
      <c r="I140" s="62">
        <f>C140+E140+I139*$I$4</f>
        <v>0</v>
      </c>
      <c r="J140" s="62">
        <f>C140+E140+J139*$J$4</f>
        <v>0</v>
      </c>
      <c r="K140" s="71">
        <f>C140+E140+K139*$K$4</f>
        <v>0</v>
      </c>
    </row>
    <row r="141" spans="2:21" x14ac:dyDescent="0.2">
      <c r="B141" s="10">
        <v>2003</v>
      </c>
      <c r="C141" s="62"/>
      <c r="D141" s="62">
        <f t="shared" si="39"/>
        <v>0</v>
      </c>
      <c r="E141" s="62"/>
      <c r="F141" s="62">
        <f t="shared" ref="F141:F159" si="40">F140+E141</f>
        <v>0</v>
      </c>
      <c r="G141" s="62">
        <f t="shared" ref="G141:G159" si="41">G140+E141+C141</f>
        <v>0</v>
      </c>
      <c r="H141" s="62">
        <f t="shared" ref="H141:H159" si="42">C141+E141+H140*$H$4</f>
        <v>0</v>
      </c>
      <c r="I141" s="62">
        <f t="shared" ref="I141:I159" si="43">C141+E141+I140*$I$4</f>
        <v>0</v>
      </c>
      <c r="J141" s="62">
        <f t="shared" ref="J141:J159" si="44">C141+E141+J140*$J$4</f>
        <v>0</v>
      </c>
      <c r="K141" s="71">
        <f t="shared" ref="K141:K154" si="45">C141+E141+K140*$K$4</f>
        <v>0</v>
      </c>
    </row>
    <row r="142" spans="2:21" x14ac:dyDescent="0.2">
      <c r="B142" s="61">
        <v>2004</v>
      </c>
      <c r="C142" s="62"/>
      <c r="D142" s="62">
        <f t="shared" si="39"/>
        <v>0</v>
      </c>
      <c r="E142" s="62"/>
      <c r="F142" s="62">
        <f t="shared" si="40"/>
        <v>0</v>
      </c>
      <c r="G142" s="62">
        <f t="shared" si="41"/>
        <v>0</v>
      </c>
      <c r="H142" s="62">
        <f t="shared" si="42"/>
        <v>0</v>
      </c>
      <c r="I142" s="62">
        <f t="shared" si="43"/>
        <v>0</v>
      </c>
      <c r="J142" s="62">
        <f t="shared" si="44"/>
        <v>0</v>
      </c>
      <c r="K142" s="71">
        <f t="shared" si="45"/>
        <v>0</v>
      </c>
    </row>
    <row r="143" spans="2:21" x14ac:dyDescent="0.2">
      <c r="B143" s="10">
        <v>2005</v>
      </c>
      <c r="C143" s="62"/>
      <c r="D143" s="62">
        <f t="shared" si="39"/>
        <v>0</v>
      </c>
      <c r="E143" s="62"/>
      <c r="F143" s="62">
        <f t="shared" si="40"/>
        <v>0</v>
      </c>
      <c r="G143" s="62">
        <f t="shared" si="41"/>
        <v>0</v>
      </c>
      <c r="H143" s="62">
        <f t="shared" si="42"/>
        <v>0</v>
      </c>
      <c r="I143" s="62">
        <f t="shared" si="43"/>
        <v>0</v>
      </c>
      <c r="J143" s="62">
        <f t="shared" si="44"/>
        <v>0</v>
      </c>
      <c r="K143" s="71">
        <f t="shared" si="45"/>
        <v>0</v>
      </c>
    </row>
    <row r="144" spans="2:21" x14ac:dyDescent="0.2">
      <c r="B144" s="61">
        <v>2006</v>
      </c>
      <c r="C144" s="62"/>
      <c r="D144" s="62">
        <f t="shared" si="39"/>
        <v>0</v>
      </c>
      <c r="E144" s="62"/>
      <c r="F144" s="62">
        <f t="shared" si="40"/>
        <v>0</v>
      </c>
      <c r="G144" s="62">
        <f t="shared" si="41"/>
        <v>0</v>
      </c>
      <c r="H144" s="62">
        <f t="shared" si="42"/>
        <v>0</v>
      </c>
      <c r="I144" s="62">
        <f t="shared" si="43"/>
        <v>0</v>
      </c>
      <c r="J144" s="62">
        <f t="shared" si="44"/>
        <v>0</v>
      </c>
      <c r="K144" s="71">
        <f t="shared" si="45"/>
        <v>0</v>
      </c>
    </row>
    <row r="145" spans="2:12" x14ac:dyDescent="0.2">
      <c r="B145" s="10">
        <v>2007</v>
      </c>
      <c r="C145" s="62"/>
      <c r="D145" s="62">
        <f t="shared" si="39"/>
        <v>0</v>
      </c>
      <c r="E145" s="62"/>
      <c r="F145" s="62">
        <f t="shared" si="40"/>
        <v>0</v>
      </c>
      <c r="G145" s="62">
        <f t="shared" si="41"/>
        <v>0</v>
      </c>
      <c r="H145" s="62">
        <f t="shared" si="42"/>
        <v>0</v>
      </c>
      <c r="I145" s="62">
        <f t="shared" si="43"/>
        <v>0</v>
      </c>
      <c r="J145" s="62">
        <f t="shared" si="44"/>
        <v>0</v>
      </c>
      <c r="K145" s="71">
        <f t="shared" si="45"/>
        <v>0</v>
      </c>
    </row>
    <row r="146" spans="2:12" x14ac:dyDescent="0.2">
      <c r="B146" s="61">
        <v>2008</v>
      </c>
      <c r="C146" s="62"/>
      <c r="D146" s="62">
        <f t="shared" si="39"/>
        <v>0</v>
      </c>
      <c r="E146" s="62"/>
      <c r="F146" s="62">
        <f t="shared" si="40"/>
        <v>0</v>
      </c>
      <c r="G146" s="62">
        <f t="shared" si="41"/>
        <v>0</v>
      </c>
      <c r="H146" s="62">
        <f t="shared" si="42"/>
        <v>0</v>
      </c>
      <c r="I146" s="62">
        <f t="shared" si="43"/>
        <v>0</v>
      </c>
      <c r="J146" s="62">
        <f t="shared" si="44"/>
        <v>0</v>
      </c>
      <c r="K146" s="71">
        <f t="shared" si="45"/>
        <v>0</v>
      </c>
    </row>
    <row r="147" spans="2:12" x14ac:dyDescent="0.2">
      <c r="B147" s="10">
        <v>2009</v>
      </c>
      <c r="C147" s="62"/>
      <c r="D147" s="62">
        <f t="shared" si="39"/>
        <v>0</v>
      </c>
      <c r="E147" s="62"/>
      <c r="F147" s="62">
        <f t="shared" si="40"/>
        <v>0</v>
      </c>
      <c r="G147" s="62">
        <f t="shared" si="41"/>
        <v>0</v>
      </c>
      <c r="H147" s="62">
        <f t="shared" si="42"/>
        <v>0</v>
      </c>
      <c r="I147" s="62">
        <f t="shared" si="43"/>
        <v>0</v>
      </c>
      <c r="J147" s="62">
        <f t="shared" si="44"/>
        <v>0</v>
      </c>
      <c r="K147" s="71">
        <f t="shared" si="45"/>
        <v>0</v>
      </c>
    </row>
    <row r="148" spans="2:12" x14ac:dyDescent="0.2">
      <c r="B148" s="61">
        <v>2010</v>
      </c>
      <c r="C148" s="62"/>
      <c r="D148" s="62">
        <f t="shared" si="39"/>
        <v>0</v>
      </c>
      <c r="E148" s="62"/>
      <c r="F148" s="62">
        <f t="shared" si="40"/>
        <v>0</v>
      </c>
      <c r="G148" s="62">
        <f t="shared" si="41"/>
        <v>0</v>
      </c>
      <c r="H148" s="62">
        <f t="shared" si="42"/>
        <v>0</v>
      </c>
      <c r="I148" s="62">
        <f t="shared" si="43"/>
        <v>0</v>
      </c>
      <c r="J148" s="62">
        <f t="shared" si="44"/>
        <v>0</v>
      </c>
      <c r="K148" s="71">
        <f t="shared" si="45"/>
        <v>0</v>
      </c>
    </row>
    <row r="149" spans="2:12" x14ac:dyDescent="0.2">
      <c r="B149" s="10">
        <v>2011</v>
      </c>
      <c r="C149" s="62"/>
      <c r="D149" s="62">
        <f t="shared" si="39"/>
        <v>0</v>
      </c>
      <c r="E149" s="62"/>
      <c r="F149" s="62">
        <f t="shared" si="40"/>
        <v>0</v>
      </c>
      <c r="G149" s="62">
        <f t="shared" si="41"/>
        <v>0</v>
      </c>
      <c r="H149" s="62">
        <f t="shared" si="42"/>
        <v>0</v>
      </c>
      <c r="I149" s="62">
        <f t="shared" si="43"/>
        <v>0</v>
      </c>
      <c r="J149" s="62">
        <f t="shared" si="44"/>
        <v>0</v>
      </c>
      <c r="K149" s="71">
        <f t="shared" si="45"/>
        <v>0</v>
      </c>
    </row>
    <row r="150" spans="2:12" x14ac:dyDescent="0.2">
      <c r="B150" s="61">
        <v>2012</v>
      </c>
      <c r="C150" s="62"/>
      <c r="D150" s="62">
        <f t="shared" si="39"/>
        <v>0</v>
      </c>
      <c r="E150" s="62"/>
      <c r="F150" s="62">
        <f t="shared" si="40"/>
        <v>0</v>
      </c>
      <c r="G150" s="62">
        <f t="shared" si="41"/>
        <v>0</v>
      </c>
      <c r="H150" s="62">
        <f t="shared" si="42"/>
        <v>0</v>
      </c>
      <c r="I150" s="62">
        <f t="shared" si="43"/>
        <v>0</v>
      </c>
      <c r="J150" s="62">
        <f t="shared" si="44"/>
        <v>0</v>
      </c>
      <c r="K150" s="71">
        <f t="shared" si="45"/>
        <v>0</v>
      </c>
    </row>
    <row r="151" spans="2:12" x14ac:dyDescent="0.2">
      <c r="B151" s="10">
        <v>2013</v>
      </c>
      <c r="C151" s="62"/>
      <c r="D151" s="62">
        <f t="shared" si="39"/>
        <v>0</v>
      </c>
      <c r="E151" s="62"/>
      <c r="F151" s="62">
        <f t="shared" si="40"/>
        <v>0</v>
      </c>
      <c r="G151" s="62">
        <f t="shared" si="41"/>
        <v>0</v>
      </c>
      <c r="H151" s="62">
        <f t="shared" si="42"/>
        <v>0</v>
      </c>
      <c r="I151" s="62">
        <f t="shared" si="43"/>
        <v>0</v>
      </c>
      <c r="J151" s="62">
        <f t="shared" si="44"/>
        <v>0</v>
      </c>
      <c r="K151" s="71">
        <f t="shared" si="45"/>
        <v>0</v>
      </c>
    </row>
    <row r="152" spans="2:12" x14ac:dyDescent="0.2">
      <c r="B152" s="61">
        <v>2014</v>
      </c>
      <c r="C152" s="62"/>
      <c r="D152" s="62">
        <f t="shared" si="39"/>
        <v>0</v>
      </c>
      <c r="E152" s="62"/>
      <c r="F152" s="62">
        <f t="shared" si="40"/>
        <v>0</v>
      </c>
      <c r="G152" s="62">
        <f t="shared" si="41"/>
        <v>0</v>
      </c>
      <c r="H152" s="62">
        <f t="shared" si="42"/>
        <v>0</v>
      </c>
      <c r="I152" s="62">
        <f t="shared" si="43"/>
        <v>0</v>
      </c>
      <c r="J152" s="62">
        <f t="shared" si="44"/>
        <v>0</v>
      </c>
      <c r="K152" s="71">
        <f t="shared" si="45"/>
        <v>0</v>
      </c>
    </row>
    <row r="153" spans="2:12" x14ac:dyDescent="0.2">
      <c r="B153" s="10">
        <v>2015</v>
      </c>
      <c r="C153" s="62"/>
      <c r="D153" s="62">
        <f t="shared" si="39"/>
        <v>0</v>
      </c>
      <c r="E153" s="62"/>
      <c r="F153" s="62">
        <f t="shared" si="40"/>
        <v>0</v>
      </c>
      <c r="G153" s="62">
        <f t="shared" si="41"/>
        <v>0</v>
      </c>
      <c r="H153" s="62">
        <f t="shared" si="42"/>
        <v>0</v>
      </c>
      <c r="I153" s="62">
        <f t="shared" si="43"/>
        <v>0</v>
      </c>
      <c r="J153" s="62">
        <f t="shared" si="44"/>
        <v>0</v>
      </c>
      <c r="K153" s="71">
        <f t="shared" si="45"/>
        <v>0</v>
      </c>
    </row>
    <row r="154" spans="2:12" x14ac:dyDescent="0.2">
      <c r="B154" s="61">
        <v>2016</v>
      </c>
      <c r="C154" s="62"/>
      <c r="D154" s="62">
        <f t="shared" si="39"/>
        <v>0</v>
      </c>
      <c r="E154" s="62"/>
      <c r="F154" s="62">
        <f t="shared" si="40"/>
        <v>0</v>
      </c>
      <c r="G154" s="62">
        <f t="shared" si="41"/>
        <v>0</v>
      </c>
      <c r="H154" s="62">
        <f t="shared" si="42"/>
        <v>0</v>
      </c>
      <c r="I154" s="62">
        <f t="shared" si="43"/>
        <v>0</v>
      </c>
      <c r="J154" s="62">
        <f t="shared" si="44"/>
        <v>0</v>
      </c>
      <c r="K154" s="71">
        <f t="shared" si="45"/>
        <v>0</v>
      </c>
    </row>
    <row r="155" spans="2:12" x14ac:dyDescent="0.2">
      <c r="B155" s="10">
        <v>17</v>
      </c>
      <c r="C155" s="62">
        <v>1600</v>
      </c>
      <c r="D155" s="62">
        <f t="shared" si="39"/>
        <v>1600</v>
      </c>
      <c r="E155" s="62">
        <v>600</v>
      </c>
      <c r="F155" s="62">
        <f t="shared" si="40"/>
        <v>600</v>
      </c>
      <c r="G155" s="62">
        <f t="shared" si="41"/>
        <v>2200</v>
      </c>
      <c r="H155" s="62">
        <f t="shared" si="42"/>
        <v>2200</v>
      </c>
      <c r="I155" s="62">
        <f t="shared" si="43"/>
        <v>2200</v>
      </c>
      <c r="J155" s="62">
        <f t="shared" si="44"/>
        <v>2200</v>
      </c>
      <c r="K155" s="71">
        <f>C155+E155+K154*L155</f>
        <v>2200</v>
      </c>
      <c r="L155" s="156">
        <v>1.012</v>
      </c>
    </row>
    <row r="156" spans="2:12" ht="23.25" customHeight="1" x14ac:dyDescent="0.2">
      <c r="B156" s="93">
        <v>18</v>
      </c>
      <c r="C156" s="87">
        <f>600+500+50</f>
        <v>1150</v>
      </c>
      <c r="D156" s="87">
        <f t="shared" si="39"/>
        <v>2750</v>
      </c>
      <c r="E156" s="88">
        <v>650</v>
      </c>
      <c r="F156" s="88">
        <f t="shared" si="40"/>
        <v>1250</v>
      </c>
      <c r="G156" s="88">
        <f t="shared" si="41"/>
        <v>4000</v>
      </c>
      <c r="H156" s="87">
        <f t="shared" si="42"/>
        <v>4198</v>
      </c>
      <c r="I156" s="87">
        <f t="shared" si="43"/>
        <v>4121</v>
      </c>
      <c r="J156" s="87">
        <f t="shared" si="44"/>
        <v>4099</v>
      </c>
      <c r="K156" s="71">
        <f>C156+E156+K155*L156</f>
        <v>4026.4</v>
      </c>
      <c r="L156" s="154">
        <v>1.012</v>
      </c>
    </row>
    <row r="157" spans="2:12" x14ac:dyDescent="0.2">
      <c r="B157" s="93">
        <v>19</v>
      </c>
      <c r="C157" s="87"/>
      <c r="D157" s="87">
        <f t="shared" si="39"/>
        <v>2750</v>
      </c>
      <c r="E157" s="88"/>
      <c r="F157" s="88">
        <f t="shared" si="40"/>
        <v>1250</v>
      </c>
      <c r="G157" s="88">
        <f t="shared" si="41"/>
        <v>4000</v>
      </c>
      <c r="H157" s="87">
        <f t="shared" si="42"/>
        <v>4575.8200000000006</v>
      </c>
      <c r="I157" s="87">
        <f t="shared" si="43"/>
        <v>4347.6549999999997</v>
      </c>
      <c r="J157" s="87">
        <f t="shared" si="44"/>
        <v>4283.4549999999999</v>
      </c>
      <c r="K157" s="71">
        <f t="shared" ref="K157:K159" si="46">C157+E157+K156*L157</f>
        <v>4046.5319999999997</v>
      </c>
      <c r="L157" s="154">
        <v>1.0049999999999999</v>
      </c>
    </row>
    <row r="158" spans="2:12" x14ac:dyDescent="0.2">
      <c r="B158" s="93">
        <v>20</v>
      </c>
      <c r="C158" s="87"/>
      <c r="D158" s="87">
        <f t="shared" si="39"/>
        <v>2750</v>
      </c>
      <c r="E158" s="88"/>
      <c r="F158" s="88">
        <f t="shared" si="40"/>
        <v>1250</v>
      </c>
      <c r="G158" s="88">
        <f t="shared" si="41"/>
        <v>4000</v>
      </c>
      <c r="H158" s="87">
        <f t="shared" si="42"/>
        <v>4987.6438000000007</v>
      </c>
      <c r="I158" s="87">
        <f t="shared" si="43"/>
        <v>4586.7760249999992</v>
      </c>
      <c r="J158" s="87">
        <f t="shared" si="44"/>
        <v>4476.2104749999999</v>
      </c>
      <c r="K158" s="71">
        <f t="shared" si="46"/>
        <v>4066.7646599999994</v>
      </c>
      <c r="L158" s="154">
        <v>1.0049999999999999</v>
      </c>
    </row>
    <row r="159" spans="2:12" ht="24.75" customHeight="1" thickBot="1" x14ac:dyDescent="0.25">
      <c r="B159" s="95">
        <v>21</v>
      </c>
      <c r="C159" s="89">
        <v>500</v>
      </c>
      <c r="D159" s="89">
        <f t="shared" si="39"/>
        <v>3250</v>
      </c>
      <c r="E159" s="89"/>
      <c r="F159" s="96">
        <f t="shared" si="40"/>
        <v>1250</v>
      </c>
      <c r="G159" s="96">
        <f t="shared" si="41"/>
        <v>4500</v>
      </c>
      <c r="H159" s="89">
        <f t="shared" si="42"/>
        <v>5936.531742000001</v>
      </c>
      <c r="I159" s="89">
        <f t="shared" si="43"/>
        <v>5339.0487063749988</v>
      </c>
      <c r="J159" s="89">
        <f t="shared" si="44"/>
        <v>5177.6399463749995</v>
      </c>
      <c r="K159" s="71">
        <f t="shared" si="46"/>
        <v>4587.0984832999984</v>
      </c>
      <c r="L159" s="154">
        <v>1.0049999999999999</v>
      </c>
    </row>
  </sheetData>
  <mergeCells count="8">
    <mergeCell ref="B110:K110"/>
    <mergeCell ref="B136:K136"/>
    <mergeCell ref="G1:M1"/>
    <mergeCell ref="H2:J2"/>
    <mergeCell ref="B6:K6"/>
    <mergeCell ref="B32:K32"/>
    <mergeCell ref="B58:K58"/>
    <mergeCell ref="B84:K8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rightToLeft="1" workbookViewId="0"/>
  </sheetViews>
  <sheetFormatPr defaultRowHeight="14.25" x14ac:dyDescent="0.2"/>
  <cols>
    <col min="2" max="5" width="9.75" customWidth="1"/>
    <col min="6" max="6" width="9.25" bestFit="1" customWidth="1"/>
    <col min="7" max="7" width="9.375" bestFit="1" customWidth="1"/>
    <col min="8" max="8" width="10.75" customWidth="1"/>
    <col min="9" max="9" width="12" customWidth="1"/>
    <col min="10" max="10" width="10.125" customWidth="1"/>
    <col min="11" max="11" width="12.125" customWidth="1"/>
    <col min="13" max="13" width="5" customWidth="1"/>
    <col min="14" max="14" width="19" customWidth="1"/>
    <col min="15" max="15" width="15.75" customWidth="1"/>
  </cols>
  <sheetData>
    <row r="1" spans="2:15" ht="15" thickBot="1" x14ac:dyDescent="0.25"/>
    <row r="2" spans="2:15" ht="27" customHeight="1" x14ac:dyDescent="0.2">
      <c r="B2" s="8"/>
      <c r="C2" s="128" t="s">
        <v>5</v>
      </c>
      <c r="D2" s="128"/>
      <c r="E2" s="129"/>
      <c r="F2" s="128" t="s">
        <v>4</v>
      </c>
      <c r="G2" s="128"/>
      <c r="H2" s="128"/>
      <c r="I2" s="128"/>
      <c r="J2" s="128"/>
      <c r="K2" s="138"/>
      <c r="N2" s="104" t="s">
        <v>90</v>
      </c>
      <c r="O2" s="105">
        <v>1.6E-2</v>
      </c>
    </row>
    <row r="3" spans="2:15" s="4" customFormat="1" ht="48.75" customHeight="1" thickBot="1" x14ac:dyDescent="0.25">
      <c r="B3" s="9" t="s">
        <v>37</v>
      </c>
      <c r="C3" s="130" t="s">
        <v>27</v>
      </c>
      <c r="D3" s="130"/>
      <c r="E3" s="131"/>
      <c r="F3" s="139" t="s">
        <v>31</v>
      </c>
      <c r="G3" s="140"/>
      <c r="H3" s="139" t="s">
        <v>32</v>
      </c>
      <c r="I3" s="139"/>
      <c r="J3" s="139" t="s">
        <v>36</v>
      </c>
      <c r="K3" s="145"/>
      <c r="N3" s="141" t="s">
        <v>8</v>
      </c>
      <c r="O3" s="142"/>
    </row>
    <row r="4" spans="2:15" ht="46.5" customHeight="1" thickBot="1" x14ac:dyDescent="0.25">
      <c r="B4" s="25"/>
      <c r="C4" s="42" t="s">
        <v>1</v>
      </c>
      <c r="D4" s="42" t="s">
        <v>2</v>
      </c>
      <c r="E4" s="43" t="s">
        <v>3</v>
      </c>
      <c r="F4" s="26" t="s">
        <v>33</v>
      </c>
      <c r="G4" s="26" t="s">
        <v>34</v>
      </c>
      <c r="H4" s="26" t="s">
        <v>33</v>
      </c>
      <c r="I4" s="26" t="s">
        <v>34</v>
      </c>
      <c r="J4" s="26" t="s">
        <v>33</v>
      </c>
      <c r="K4" s="38" t="s">
        <v>34</v>
      </c>
      <c r="N4" s="2" t="s">
        <v>6</v>
      </c>
      <c r="O4" s="2" t="s">
        <v>7</v>
      </c>
    </row>
    <row r="5" spans="2:15" ht="15" customHeight="1" x14ac:dyDescent="0.2">
      <c r="B5" s="23" t="s">
        <v>9</v>
      </c>
      <c r="C5" s="132" t="s">
        <v>28</v>
      </c>
      <c r="D5" s="132" t="s">
        <v>29</v>
      </c>
      <c r="E5" s="135" t="s">
        <v>30</v>
      </c>
      <c r="F5" s="143" t="s">
        <v>35</v>
      </c>
      <c r="G5" s="24">
        <v>8.0000000000000002E-3</v>
      </c>
      <c r="H5" s="143" t="s">
        <v>35</v>
      </c>
      <c r="I5" s="24">
        <v>2.0000000000000001E-4</v>
      </c>
      <c r="J5" s="143" t="s">
        <v>35</v>
      </c>
      <c r="K5" s="39">
        <f t="shared" ref="K5:K22" si="0">$O$2+O5</f>
        <v>3.0000000000000009E-3</v>
      </c>
      <c r="O5" s="5">
        <v>-1.2999999999999999E-2</v>
      </c>
    </row>
    <row r="6" spans="2:15" x14ac:dyDescent="0.2">
      <c r="B6" s="10" t="s">
        <v>10</v>
      </c>
      <c r="C6" s="133"/>
      <c r="D6" s="133"/>
      <c r="E6" s="136"/>
      <c r="F6" s="144"/>
      <c r="G6" s="7">
        <v>1.2E-2</v>
      </c>
      <c r="H6" s="144"/>
      <c r="I6" s="7">
        <v>1.1999999999999999E-3</v>
      </c>
      <c r="J6" s="144"/>
      <c r="K6" s="11">
        <f t="shared" si="0"/>
        <v>3.4999999999999996E-3</v>
      </c>
      <c r="O6" s="5">
        <v>-1.2500000000000001E-2</v>
      </c>
    </row>
    <row r="7" spans="2:15" x14ac:dyDescent="0.2">
      <c r="B7" s="20" t="s">
        <v>11</v>
      </c>
      <c r="C7" s="133"/>
      <c r="D7" s="133"/>
      <c r="E7" s="136"/>
      <c r="F7" s="144"/>
      <c r="G7" s="16">
        <v>1.4E-2</v>
      </c>
      <c r="H7" s="144"/>
      <c r="I7" s="16">
        <v>2.3999999999999998E-3</v>
      </c>
      <c r="J7" s="144"/>
      <c r="K7" s="40">
        <f t="shared" si="0"/>
        <v>3.4999999999999996E-3</v>
      </c>
      <c r="O7" s="5">
        <v>-1.2500000000000001E-2</v>
      </c>
    </row>
    <row r="8" spans="2:15" x14ac:dyDescent="0.2">
      <c r="B8" s="10" t="s">
        <v>12</v>
      </c>
      <c r="C8" s="133"/>
      <c r="D8" s="133"/>
      <c r="E8" s="136"/>
      <c r="F8" s="144"/>
      <c r="G8" s="7">
        <v>1.7000000000000001E-2</v>
      </c>
      <c r="H8" s="144"/>
      <c r="I8" s="7">
        <v>3.0999999999999999E-3</v>
      </c>
      <c r="J8" s="144"/>
      <c r="K8" s="11">
        <f t="shared" si="0"/>
        <v>3.4999999999999996E-3</v>
      </c>
      <c r="O8" s="5">
        <v>-1.2500000000000001E-2</v>
      </c>
    </row>
    <row r="9" spans="2:15" x14ac:dyDescent="0.2">
      <c r="B9" s="20" t="s">
        <v>13</v>
      </c>
      <c r="C9" s="133"/>
      <c r="D9" s="133"/>
      <c r="E9" s="136"/>
      <c r="F9" s="144"/>
      <c r="G9" s="16">
        <v>1.7500000000000002E-2</v>
      </c>
      <c r="H9" s="144"/>
      <c r="I9" s="16">
        <v>4.0000000000000001E-3</v>
      </c>
      <c r="J9" s="144"/>
      <c r="K9" s="40">
        <f t="shared" si="0"/>
        <v>4.0000000000000001E-3</v>
      </c>
      <c r="N9" s="5"/>
      <c r="O9" s="5">
        <v>-1.2E-2</v>
      </c>
    </row>
    <row r="10" spans="2:15" ht="15" customHeight="1" x14ac:dyDescent="0.2">
      <c r="B10" s="12" t="s">
        <v>14</v>
      </c>
      <c r="C10" s="133"/>
      <c r="D10" s="133"/>
      <c r="E10" s="136"/>
      <c r="F10" s="7">
        <v>1.6E-2</v>
      </c>
      <c r="G10" s="7">
        <v>1.7999999999999999E-2</v>
      </c>
      <c r="H10" s="7">
        <v>7.9000000000000008E-3</v>
      </c>
      <c r="I10" s="7">
        <v>7.9000000000000008E-3</v>
      </c>
      <c r="J10" s="6">
        <f t="shared" ref="J10:J22" si="1">$O$2+N10</f>
        <v>3.4999999999999996E-3</v>
      </c>
      <c r="K10" s="11">
        <f t="shared" si="0"/>
        <v>4.0000000000000001E-3</v>
      </c>
      <c r="N10" s="5">
        <v>-1.2500000000000001E-2</v>
      </c>
      <c r="O10" s="5">
        <v>-1.2E-2</v>
      </c>
    </row>
    <row r="11" spans="2:15" x14ac:dyDescent="0.2">
      <c r="B11" s="21" t="s">
        <v>15</v>
      </c>
      <c r="C11" s="133"/>
      <c r="D11" s="133"/>
      <c r="E11" s="136"/>
      <c r="F11" s="16">
        <v>1.8200000000000001E-2</v>
      </c>
      <c r="G11" s="16">
        <v>2.1499999999999998E-2</v>
      </c>
      <c r="H11" s="16">
        <v>8.3000000000000001E-3</v>
      </c>
      <c r="I11" s="16">
        <v>8.3000000000000001E-3</v>
      </c>
      <c r="J11" s="17">
        <f t="shared" si="1"/>
        <v>4.0000000000000001E-3</v>
      </c>
      <c r="K11" s="40">
        <f t="shared" si="0"/>
        <v>4.5000000000000005E-3</v>
      </c>
      <c r="N11" s="5">
        <v>-1.2E-2</v>
      </c>
      <c r="O11" s="5">
        <v>-1.15E-2</v>
      </c>
    </row>
    <row r="12" spans="2:15" x14ac:dyDescent="0.2">
      <c r="B12" s="12" t="s">
        <v>16</v>
      </c>
      <c r="C12" s="133"/>
      <c r="D12" s="133"/>
      <c r="E12" s="136"/>
      <c r="F12" s="7">
        <v>2.0299999999999999E-2</v>
      </c>
      <c r="G12" s="7">
        <v>2.4E-2</v>
      </c>
      <c r="H12" s="18">
        <v>8.6E-3</v>
      </c>
      <c r="I12" s="7">
        <v>8.6E-3</v>
      </c>
      <c r="J12" s="6">
        <f t="shared" si="1"/>
        <v>4.2000000000000006E-3</v>
      </c>
      <c r="K12" s="11">
        <f t="shared" si="0"/>
        <v>4.5000000000000005E-3</v>
      </c>
      <c r="N12" s="5">
        <v>-1.18E-2</v>
      </c>
      <c r="O12" s="5">
        <v>-1.15E-2</v>
      </c>
    </row>
    <row r="13" spans="2:15" x14ac:dyDescent="0.2">
      <c r="B13" s="21" t="s">
        <v>17</v>
      </c>
      <c r="C13" s="133"/>
      <c r="D13" s="133"/>
      <c r="E13" s="136"/>
      <c r="F13" s="16">
        <v>2.1399999999999999E-2</v>
      </c>
      <c r="G13" s="16">
        <v>2.7E-2</v>
      </c>
      <c r="H13" s="19">
        <v>8.6E-3</v>
      </c>
      <c r="I13" s="16">
        <v>8.9999999999999993E-3</v>
      </c>
      <c r="J13" s="17">
        <f t="shared" si="1"/>
        <v>4.5000000000000005E-3</v>
      </c>
      <c r="K13" s="40">
        <f t="shared" si="0"/>
        <v>5.000000000000001E-3</v>
      </c>
      <c r="N13" s="5">
        <v>-1.15E-2</v>
      </c>
      <c r="O13" s="5">
        <v>-1.0999999999999999E-2</v>
      </c>
    </row>
    <row r="14" spans="2:15" x14ac:dyDescent="0.2">
      <c r="B14" s="12" t="s">
        <v>18</v>
      </c>
      <c r="C14" s="133"/>
      <c r="D14" s="133"/>
      <c r="E14" s="136"/>
      <c r="F14" s="7">
        <v>2.3E-2</v>
      </c>
      <c r="G14" s="7">
        <v>0.03</v>
      </c>
      <c r="H14" s="18">
        <v>8.6E-3</v>
      </c>
      <c r="I14" s="7">
        <v>0.01</v>
      </c>
      <c r="J14" s="6">
        <f t="shared" si="1"/>
        <v>4.5000000000000005E-3</v>
      </c>
      <c r="K14" s="11">
        <f t="shared" si="0"/>
        <v>5.4999999999999997E-3</v>
      </c>
      <c r="N14" s="5">
        <v>-1.15E-2</v>
      </c>
      <c r="O14" s="5">
        <v>-1.0500000000000001E-2</v>
      </c>
    </row>
    <row r="15" spans="2:15" x14ac:dyDescent="0.2">
      <c r="B15" s="21" t="s">
        <v>19</v>
      </c>
      <c r="C15" s="133"/>
      <c r="D15" s="133"/>
      <c r="E15" s="136"/>
      <c r="F15" s="16">
        <v>2.4500000000000001E-2</v>
      </c>
      <c r="G15" s="16">
        <v>3.1E-2</v>
      </c>
      <c r="H15" s="19">
        <v>8.6E-3</v>
      </c>
      <c r="I15" s="16">
        <v>1.0500000000000001E-2</v>
      </c>
      <c r="J15" s="17">
        <f t="shared" si="1"/>
        <v>4.5000000000000005E-3</v>
      </c>
      <c r="K15" s="40">
        <f t="shared" si="0"/>
        <v>5.4999999999999997E-3</v>
      </c>
      <c r="N15" s="5">
        <v>-1.15E-2</v>
      </c>
      <c r="O15" s="5">
        <v>-1.0500000000000001E-2</v>
      </c>
    </row>
    <row r="16" spans="2:15" x14ac:dyDescent="0.2">
      <c r="B16" s="12" t="s">
        <v>20</v>
      </c>
      <c r="C16" s="133"/>
      <c r="D16" s="133"/>
      <c r="E16" s="136"/>
      <c r="F16" s="7">
        <v>2.5999999999999999E-2</v>
      </c>
      <c r="G16" s="7">
        <v>3.2000000000000001E-2</v>
      </c>
      <c r="H16" s="18">
        <v>8.6E-3</v>
      </c>
      <c r="I16" s="7">
        <v>1.0999999999999999E-2</v>
      </c>
      <c r="J16" s="6">
        <f t="shared" si="1"/>
        <v>4.5000000000000005E-3</v>
      </c>
      <c r="K16" s="11">
        <f t="shared" si="0"/>
        <v>5.4999999999999997E-3</v>
      </c>
      <c r="N16" s="5">
        <v>-1.15E-2</v>
      </c>
      <c r="O16" s="5">
        <v>-1.0500000000000001E-2</v>
      </c>
    </row>
    <row r="17" spans="2:15" x14ac:dyDescent="0.2">
      <c r="B17" s="21" t="s">
        <v>21</v>
      </c>
      <c r="C17" s="133"/>
      <c r="D17" s="133"/>
      <c r="E17" s="136"/>
      <c r="F17" s="16">
        <v>2.76E-2</v>
      </c>
      <c r="G17" s="16">
        <v>3.3500000000000002E-2</v>
      </c>
      <c r="H17" s="19">
        <v>8.6E-3</v>
      </c>
      <c r="I17" s="16">
        <v>1.2E-2</v>
      </c>
      <c r="J17" s="17">
        <f t="shared" si="1"/>
        <v>4.5000000000000005E-3</v>
      </c>
      <c r="K17" s="40">
        <f t="shared" si="0"/>
        <v>5.4999999999999997E-3</v>
      </c>
      <c r="N17" s="5">
        <v>-1.15E-2</v>
      </c>
      <c r="O17" s="5">
        <v>-1.0500000000000001E-2</v>
      </c>
    </row>
    <row r="18" spans="2:15" x14ac:dyDescent="0.2">
      <c r="B18" s="12" t="s">
        <v>22</v>
      </c>
      <c r="C18" s="133"/>
      <c r="D18" s="133"/>
      <c r="E18" s="136"/>
      <c r="F18" s="7">
        <v>2.9100000000000001E-2</v>
      </c>
      <c r="G18" s="7">
        <v>3.5000000000000003E-2</v>
      </c>
      <c r="H18" s="18">
        <v>8.6E-3</v>
      </c>
      <c r="I18" s="7">
        <v>1.2999999999999999E-2</v>
      </c>
      <c r="J18" s="6">
        <f t="shared" si="1"/>
        <v>4.5000000000000005E-3</v>
      </c>
      <c r="K18" s="11">
        <f t="shared" si="0"/>
        <v>6.0000000000000001E-3</v>
      </c>
      <c r="N18" s="5">
        <v>-1.15E-2</v>
      </c>
      <c r="O18" s="5">
        <v>-0.01</v>
      </c>
    </row>
    <row r="19" spans="2:15" x14ac:dyDescent="0.2">
      <c r="B19" s="21" t="s">
        <v>23</v>
      </c>
      <c r="C19" s="133"/>
      <c r="D19" s="133"/>
      <c r="E19" s="136"/>
      <c r="F19" s="16">
        <v>3.0700000000000002E-2</v>
      </c>
      <c r="G19" s="16">
        <v>3.6999999999999998E-2</v>
      </c>
      <c r="H19" s="19">
        <v>8.6E-3</v>
      </c>
      <c r="I19" s="16">
        <v>1.4999999999999999E-2</v>
      </c>
      <c r="J19" s="17">
        <f t="shared" si="1"/>
        <v>4.5000000000000005E-3</v>
      </c>
      <c r="K19" s="40">
        <f t="shared" si="0"/>
        <v>6.0000000000000001E-3</v>
      </c>
      <c r="N19" s="5">
        <v>-1.15E-2</v>
      </c>
      <c r="O19" s="5">
        <v>-0.01</v>
      </c>
    </row>
    <row r="20" spans="2:15" x14ac:dyDescent="0.2">
      <c r="B20" s="12" t="s">
        <v>24</v>
      </c>
      <c r="C20" s="133"/>
      <c r="D20" s="133"/>
      <c r="E20" s="136"/>
      <c r="F20" s="7">
        <v>3.1E-2</v>
      </c>
      <c r="G20" s="7">
        <v>3.7999999999999999E-2</v>
      </c>
      <c r="H20" s="18">
        <v>8.6E-3</v>
      </c>
      <c r="I20" s="7">
        <v>1.6E-2</v>
      </c>
      <c r="J20" s="6">
        <f t="shared" si="1"/>
        <v>4.5000000000000005E-3</v>
      </c>
      <c r="K20" s="11">
        <f t="shared" si="0"/>
        <v>6.0000000000000001E-3</v>
      </c>
      <c r="N20" s="5">
        <v>-1.15E-2</v>
      </c>
      <c r="O20" s="5">
        <v>-0.01</v>
      </c>
    </row>
    <row r="21" spans="2:15" x14ac:dyDescent="0.2">
      <c r="B21" s="21" t="s">
        <v>25</v>
      </c>
      <c r="C21" s="133"/>
      <c r="D21" s="133"/>
      <c r="E21" s="136"/>
      <c r="F21" s="16">
        <v>3.1300000000000001E-2</v>
      </c>
      <c r="G21" s="16">
        <v>3.9E-2</v>
      </c>
      <c r="H21" s="19">
        <v>8.6E-3</v>
      </c>
      <c r="I21" s="16">
        <v>1.7000000000000001E-2</v>
      </c>
      <c r="J21" s="17">
        <f t="shared" si="1"/>
        <v>4.5000000000000005E-3</v>
      </c>
      <c r="K21" s="40">
        <f t="shared" si="0"/>
        <v>6.0000000000000001E-3</v>
      </c>
      <c r="N21" s="5">
        <v>-1.15E-2</v>
      </c>
      <c r="O21" s="5">
        <v>-0.01</v>
      </c>
    </row>
    <row r="22" spans="2:15" ht="15" thickBot="1" x14ac:dyDescent="0.25">
      <c r="B22" s="13" t="s">
        <v>26</v>
      </c>
      <c r="C22" s="134"/>
      <c r="D22" s="134"/>
      <c r="E22" s="137"/>
      <c r="F22" s="14">
        <v>3.1600000000000003E-2</v>
      </c>
      <c r="G22" s="14">
        <v>0.04</v>
      </c>
      <c r="H22" s="22">
        <v>8.6E-3</v>
      </c>
      <c r="I22" s="14">
        <v>0.02</v>
      </c>
      <c r="J22" s="15">
        <f t="shared" si="1"/>
        <v>4.8000000000000004E-3</v>
      </c>
      <c r="K22" s="41">
        <f t="shared" si="0"/>
        <v>6.0000000000000001E-3</v>
      </c>
      <c r="N22" s="5">
        <v>-1.12E-2</v>
      </c>
      <c r="O22" s="5">
        <v>-0.01</v>
      </c>
    </row>
  </sheetData>
  <mergeCells count="13">
    <mergeCell ref="F2:K2"/>
    <mergeCell ref="F3:G3"/>
    <mergeCell ref="N3:O3"/>
    <mergeCell ref="J5:J9"/>
    <mergeCell ref="H5:H9"/>
    <mergeCell ref="F5:F9"/>
    <mergeCell ref="H3:I3"/>
    <mergeCell ref="J3:K3"/>
    <mergeCell ref="C2:E2"/>
    <mergeCell ref="C3:E3"/>
    <mergeCell ref="C5:C22"/>
    <mergeCell ref="D5:D22"/>
    <mergeCell ref="E5:E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rightToLeft="1" topLeftCell="D1" workbookViewId="0">
      <selection activeCell="K9" sqref="K9"/>
    </sheetView>
  </sheetViews>
  <sheetFormatPr defaultRowHeight="14.25" x14ac:dyDescent="0.2"/>
  <cols>
    <col min="2" max="2" width="27.375" customWidth="1"/>
    <col min="3" max="3" width="12.25" customWidth="1"/>
    <col min="4" max="4" width="11.625" customWidth="1"/>
    <col min="5" max="5" width="13.625" customWidth="1"/>
    <col min="6" max="6" width="24.875" customWidth="1"/>
    <col min="11" max="12" width="24.875" customWidth="1"/>
  </cols>
  <sheetData>
    <row r="1" spans="2:12" ht="15" thickBot="1" x14ac:dyDescent="0.25"/>
    <row r="2" spans="2:12" ht="45.75" thickBot="1" x14ac:dyDescent="0.25">
      <c r="B2" s="51" t="s">
        <v>77</v>
      </c>
      <c r="C2" s="52" t="s">
        <v>97</v>
      </c>
      <c r="D2" s="52" t="s">
        <v>40</v>
      </c>
      <c r="E2" s="53" t="s">
        <v>39</v>
      </c>
      <c r="F2" s="54" t="s">
        <v>100</v>
      </c>
      <c r="H2" s="48" t="s">
        <v>41</v>
      </c>
      <c r="I2" s="48" t="s">
        <v>42</v>
      </c>
      <c r="J2" s="47"/>
      <c r="K2" s="26" t="s">
        <v>99</v>
      </c>
      <c r="L2" s="26" t="s">
        <v>98</v>
      </c>
    </row>
    <row r="3" spans="2:12" x14ac:dyDescent="0.2">
      <c r="B3" s="10" t="s">
        <v>78</v>
      </c>
      <c r="C3" s="100">
        <v>18</v>
      </c>
      <c r="D3" s="44">
        <v>2.1600000000000001E-2</v>
      </c>
      <c r="E3" s="7">
        <v>0.04</v>
      </c>
      <c r="F3" s="33">
        <f t="shared" ref="F3:F5" si="0">L3-K3</f>
        <v>4712.5277904866307</v>
      </c>
      <c r="H3" s="2">
        <v>1</v>
      </c>
      <c r="I3" s="49">
        <f>H3*F3</f>
        <v>4712.5277904866307</v>
      </c>
      <c r="J3" s="46"/>
      <c r="K3" s="32">
        <f>'תשואות בריבית מינימום'!K52</f>
        <v>26661.967670869315</v>
      </c>
      <c r="L3" s="32">
        <f>'תשואות אפיקי חיסכון'!K52</f>
        <v>31374.495461355946</v>
      </c>
    </row>
    <row r="4" spans="2:12" x14ac:dyDescent="0.2">
      <c r="B4" s="61" t="s">
        <v>79</v>
      </c>
      <c r="C4" s="113">
        <v>9</v>
      </c>
      <c r="D4" s="114">
        <v>1.38E-2</v>
      </c>
      <c r="E4" s="115">
        <v>2.7E-2</v>
      </c>
      <c r="F4" s="71">
        <f t="shared" si="0"/>
        <v>748.85204020316814</v>
      </c>
      <c r="H4" s="2">
        <v>1</v>
      </c>
      <c r="I4" s="49">
        <f t="shared" ref="I4:I5" si="1">H4*F4</f>
        <v>748.85204020316814</v>
      </c>
      <c r="J4" s="46"/>
      <c r="K4" s="34">
        <f>'תשואות בריבית מינימום'!K104</f>
        <v>13131.641309836259</v>
      </c>
      <c r="L4" s="34">
        <f>'תשואות אפיקי חיסכון'!K104</f>
        <v>13880.493350039427</v>
      </c>
    </row>
    <row r="5" spans="2:12" ht="15" thickBot="1" x14ac:dyDescent="0.25">
      <c r="B5" s="72" t="s">
        <v>80</v>
      </c>
      <c r="C5" s="116">
        <v>2</v>
      </c>
      <c r="D5" s="117">
        <v>1.1999999999999999E-3</v>
      </c>
      <c r="E5" s="118">
        <v>1.2E-2</v>
      </c>
      <c r="F5" s="119">
        <f t="shared" si="0"/>
        <v>19.139999999999873</v>
      </c>
      <c r="H5" s="2">
        <v>1</v>
      </c>
      <c r="I5" s="49">
        <f t="shared" si="1"/>
        <v>19.139999999999873</v>
      </c>
      <c r="J5" s="46"/>
      <c r="K5" s="34">
        <f>'תשואות בריבית מינימום'!K156</f>
        <v>4007.26</v>
      </c>
      <c r="L5" s="34">
        <f>'תשואות אפיקי חיסכון'!K156</f>
        <v>4026.4</v>
      </c>
    </row>
    <row r="6" spans="2:12" ht="15" x14ac:dyDescent="0.25">
      <c r="H6" s="2"/>
      <c r="I6" s="50">
        <f>SUM(I3:I5)</f>
        <v>5480.5198306897983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9"/>
  <sheetViews>
    <sheetView rightToLeft="1" workbookViewId="0"/>
  </sheetViews>
  <sheetFormatPr defaultRowHeight="14.25" x14ac:dyDescent="0.2"/>
  <cols>
    <col min="1" max="1" width="3" customWidth="1"/>
    <col min="2" max="2" width="12.875" style="28" customWidth="1"/>
    <col min="3" max="6" width="10.25" style="28" customWidth="1"/>
    <col min="7" max="7" width="15.625" style="28" customWidth="1"/>
    <col min="8" max="8" width="15" style="28" customWidth="1"/>
    <col min="9" max="9" width="15.75" style="28" customWidth="1"/>
    <col min="10" max="10" width="14.375" style="28" customWidth="1"/>
    <col min="11" max="11" width="14.25" style="28" customWidth="1"/>
    <col min="12" max="12" width="15.875" customWidth="1"/>
    <col min="13" max="13" width="12" customWidth="1"/>
    <col min="16" max="16" width="20.125" customWidth="1"/>
  </cols>
  <sheetData>
    <row r="1" spans="2:21" ht="15" x14ac:dyDescent="0.25">
      <c r="G1" s="124" t="s">
        <v>86</v>
      </c>
      <c r="H1" s="124"/>
      <c r="I1" s="124"/>
      <c r="J1" s="124"/>
      <c r="K1" s="124"/>
      <c r="L1" s="124"/>
      <c r="M1" s="124"/>
    </row>
    <row r="2" spans="2:21" ht="15" x14ac:dyDescent="0.25">
      <c r="G2" s="3"/>
      <c r="H2" s="125" t="s">
        <v>87</v>
      </c>
      <c r="I2" s="126"/>
      <c r="J2" s="127"/>
      <c r="K2" s="102" t="s">
        <v>74</v>
      </c>
      <c r="L2" s="102" t="s">
        <v>75</v>
      </c>
      <c r="M2" s="102" t="s">
        <v>76</v>
      </c>
    </row>
    <row r="3" spans="2:21" x14ac:dyDescent="0.2">
      <c r="G3" s="103" t="s">
        <v>88</v>
      </c>
      <c r="H3" s="7">
        <v>0.09</v>
      </c>
      <c r="I3" s="7">
        <v>5.5E-2</v>
      </c>
      <c r="J3" s="7">
        <v>4.4999999999999998E-2</v>
      </c>
      <c r="K3" s="7">
        <v>0.04</v>
      </c>
      <c r="L3" s="7">
        <v>2.7E-2</v>
      </c>
      <c r="M3" s="7">
        <v>1.2E-2</v>
      </c>
    </row>
    <row r="4" spans="2:21" x14ac:dyDescent="0.2">
      <c r="G4" s="103" t="s">
        <v>89</v>
      </c>
      <c r="H4" s="7">
        <f t="shared" ref="H4:M4" si="0">100%+H3</f>
        <v>1.0900000000000001</v>
      </c>
      <c r="I4" s="7">
        <f t="shared" si="0"/>
        <v>1.0549999999999999</v>
      </c>
      <c r="J4" s="7">
        <f t="shared" si="0"/>
        <v>1.0449999999999999</v>
      </c>
      <c r="K4" s="7">
        <f t="shared" si="0"/>
        <v>1.04</v>
      </c>
      <c r="L4" s="7">
        <f t="shared" si="0"/>
        <v>1.0269999999999999</v>
      </c>
      <c r="M4" s="7">
        <f t="shared" si="0"/>
        <v>1.012</v>
      </c>
    </row>
    <row r="5" spans="2:21" x14ac:dyDescent="0.2">
      <c r="H5" s="45"/>
      <c r="I5" s="45"/>
      <c r="J5" s="45"/>
      <c r="K5" s="45"/>
    </row>
    <row r="6" spans="2:21" ht="15" x14ac:dyDescent="0.25">
      <c r="B6" s="124" t="s">
        <v>66</v>
      </c>
      <c r="C6" s="124"/>
      <c r="D6" s="124"/>
      <c r="E6" s="124"/>
      <c r="F6" s="124"/>
      <c r="G6" s="124"/>
      <c r="H6" s="124"/>
      <c r="I6" s="124"/>
      <c r="J6" s="124"/>
      <c r="K6" s="124"/>
    </row>
    <row r="7" spans="2:21" ht="15" thickBot="1" x14ac:dyDescent="0.25">
      <c r="I7" s="30"/>
      <c r="J7" s="30"/>
      <c r="K7" s="30"/>
      <c r="M7" s="1"/>
      <c r="P7" s="1"/>
    </row>
    <row r="8" spans="2:21" ht="83.25" customHeight="1" x14ac:dyDescent="0.2">
      <c r="B8" s="97" t="s">
        <v>0</v>
      </c>
      <c r="C8" s="83" t="s">
        <v>59</v>
      </c>
      <c r="D8" s="83" t="s">
        <v>58</v>
      </c>
      <c r="E8" s="83" t="s">
        <v>61</v>
      </c>
      <c r="F8" s="83" t="s">
        <v>60</v>
      </c>
      <c r="G8" s="83" t="s">
        <v>63</v>
      </c>
      <c r="H8" s="83" t="s">
        <v>65</v>
      </c>
      <c r="I8" s="83" t="s">
        <v>38</v>
      </c>
      <c r="J8" s="83" t="s">
        <v>64</v>
      </c>
      <c r="K8" s="98" t="s">
        <v>57</v>
      </c>
      <c r="L8" s="153" t="s">
        <v>96</v>
      </c>
    </row>
    <row r="9" spans="2:21" x14ac:dyDescent="0.2">
      <c r="B9" s="10">
        <v>1</v>
      </c>
      <c r="C9" s="32">
        <v>600</v>
      </c>
      <c r="D9" s="32">
        <f>C9</f>
        <v>600</v>
      </c>
      <c r="E9" s="32"/>
      <c r="F9" s="32">
        <f>E9</f>
        <v>0</v>
      </c>
      <c r="G9" s="32">
        <f>D9+E9</f>
        <v>600</v>
      </c>
      <c r="H9" s="32">
        <f>C9</f>
        <v>600</v>
      </c>
      <c r="I9" s="32">
        <f>C9</f>
        <v>600</v>
      </c>
      <c r="J9" s="32">
        <f>C9</f>
        <v>600</v>
      </c>
      <c r="K9" s="92">
        <f>C9</f>
        <v>600</v>
      </c>
      <c r="L9" s="1"/>
      <c r="U9" s="27"/>
    </row>
    <row r="10" spans="2:21" s="66" customFormat="1" x14ac:dyDescent="0.2">
      <c r="B10" s="61">
        <v>2</v>
      </c>
      <c r="C10" s="62">
        <v>600</v>
      </c>
      <c r="D10" s="62">
        <f t="shared" ref="D10:D29" si="1">D9+C10</f>
        <v>1200</v>
      </c>
      <c r="E10" s="62"/>
      <c r="F10" s="62">
        <f>F9+E10</f>
        <v>0</v>
      </c>
      <c r="G10" s="62">
        <f>G9+E10+C10</f>
        <v>1200</v>
      </c>
      <c r="H10" s="62">
        <f t="shared" ref="H10:H29" si="2">C10+H9*$H$4</f>
        <v>1254</v>
      </c>
      <c r="I10" s="62">
        <f t="shared" ref="I10:I29" si="3">C10+I9*$I$4</f>
        <v>1233</v>
      </c>
      <c r="J10" s="62">
        <f t="shared" ref="J10:J29" si="4">C10+J9*$J$4</f>
        <v>1227</v>
      </c>
      <c r="K10" s="71">
        <f>C10+K9*L10</f>
        <v>1212.96</v>
      </c>
      <c r="L10" s="156">
        <v>1.0216000000000001</v>
      </c>
      <c r="M10" s="155"/>
      <c r="U10" s="86"/>
    </row>
    <row r="11" spans="2:21" s="66" customFormat="1" x14ac:dyDescent="0.2">
      <c r="B11" s="61">
        <v>3</v>
      </c>
      <c r="C11" s="62">
        <v>600</v>
      </c>
      <c r="D11" s="62">
        <f t="shared" si="1"/>
        <v>1800</v>
      </c>
      <c r="E11" s="62"/>
      <c r="F11" s="62">
        <f t="shared" ref="F11:F29" si="5">F10+E11</f>
        <v>0</v>
      </c>
      <c r="G11" s="62">
        <f t="shared" ref="G11:G29" si="6">G10+E11+C11</f>
        <v>1800</v>
      </c>
      <c r="H11" s="62">
        <f t="shared" si="2"/>
        <v>1966.8600000000001</v>
      </c>
      <c r="I11" s="62">
        <f t="shared" si="3"/>
        <v>1900.8149999999998</v>
      </c>
      <c r="J11" s="62">
        <f t="shared" si="4"/>
        <v>1882.2149999999999</v>
      </c>
      <c r="K11" s="71">
        <f>C11+K10*L11</f>
        <v>1839.159936</v>
      </c>
      <c r="L11" s="45">
        <v>1.0216000000000001</v>
      </c>
      <c r="U11" s="86"/>
    </row>
    <row r="12" spans="2:21" s="66" customFormat="1" x14ac:dyDescent="0.2">
      <c r="B12" s="61">
        <v>4</v>
      </c>
      <c r="C12" s="62">
        <v>600</v>
      </c>
      <c r="D12" s="62">
        <f t="shared" si="1"/>
        <v>2400</v>
      </c>
      <c r="E12" s="62"/>
      <c r="F12" s="62">
        <f t="shared" si="5"/>
        <v>0</v>
      </c>
      <c r="G12" s="62">
        <f t="shared" si="6"/>
        <v>2400</v>
      </c>
      <c r="H12" s="62">
        <f t="shared" si="2"/>
        <v>2743.8774000000003</v>
      </c>
      <c r="I12" s="62">
        <f t="shared" si="3"/>
        <v>2605.3598249999995</v>
      </c>
      <c r="J12" s="62">
        <f t="shared" si="4"/>
        <v>2566.914675</v>
      </c>
      <c r="K12" s="71">
        <f t="shared" ref="K12:K29" si="7">C12+K11*L12</f>
        <v>2478.8857906175999</v>
      </c>
      <c r="L12" s="156">
        <v>1.0216000000000001</v>
      </c>
      <c r="U12" s="86"/>
    </row>
    <row r="13" spans="2:21" s="66" customFormat="1" x14ac:dyDescent="0.2">
      <c r="B13" s="61">
        <v>5</v>
      </c>
      <c r="C13" s="62">
        <v>600</v>
      </c>
      <c r="D13" s="62">
        <f t="shared" si="1"/>
        <v>3000</v>
      </c>
      <c r="E13" s="62"/>
      <c r="F13" s="62">
        <f t="shared" si="5"/>
        <v>0</v>
      </c>
      <c r="G13" s="62">
        <f t="shared" si="6"/>
        <v>3000</v>
      </c>
      <c r="H13" s="62">
        <f t="shared" si="2"/>
        <v>3590.8263660000007</v>
      </c>
      <c r="I13" s="62">
        <f t="shared" si="3"/>
        <v>3348.6546153749991</v>
      </c>
      <c r="J13" s="62">
        <f t="shared" si="4"/>
        <v>3282.4258353749997</v>
      </c>
      <c r="K13" s="71">
        <f t="shared" si="7"/>
        <v>3132.4297236949401</v>
      </c>
      <c r="L13" s="45">
        <v>1.0216000000000001</v>
      </c>
      <c r="U13" s="86"/>
    </row>
    <row r="14" spans="2:21" s="66" customFormat="1" x14ac:dyDescent="0.2">
      <c r="B14" s="61">
        <v>6</v>
      </c>
      <c r="C14" s="62">
        <v>600</v>
      </c>
      <c r="D14" s="62">
        <f t="shared" si="1"/>
        <v>3600</v>
      </c>
      <c r="E14" s="62"/>
      <c r="F14" s="62">
        <f t="shared" si="5"/>
        <v>0</v>
      </c>
      <c r="G14" s="62">
        <f t="shared" si="6"/>
        <v>3600</v>
      </c>
      <c r="H14" s="62">
        <f t="shared" si="2"/>
        <v>4514.0007389400016</v>
      </c>
      <c r="I14" s="62">
        <f t="shared" si="3"/>
        <v>4132.8306192206237</v>
      </c>
      <c r="J14" s="62">
        <f t="shared" si="4"/>
        <v>4030.1349979668744</v>
      </c>
      <c r="K14" s="71">
        <f t="shared" si="7"/>
        <v>3800.0902057267508</v>
      </c>
      <c r="L14" s="156">
        <v>1.0216000000000001</v>
      </c>
      <c r="U14" s="86"/>
    </row>
    <row r="15" spans="2:21" s="66" customFormat="1" x14ac:dyDescent="0.2">
      <c r="B15" s="61">
        <v>7</v>
      </c>
      <c r="C15" s="62">
        <v>600</v>
      </c>
      <c r="D15" s="62">
        <f t="shared" si="1"/>
        <v>4200</v>
      </c>
      <c r="E15" s="62"/>
      <c r="F15" s="62">
        <f t="shared" si="5"/>
        <v>0</v>
      </c>
      <c r="G15" s="62">
        <f t="shared" si="6"/>
        <v>4200</v>
      </c>
      <c r="H15" s="62">
        <f t="shared" si="2"/>
        <v>5520.2608054446018</v>
      </c>
      <c r="I15" s="62">
        <f t="shared" si="3"/>
        <v>4960.1363032777581</v>
      </c>
      <c r="J15" s="62">
        <f t="shared" si="4"/>
        <v>4811.491072875383</v>
      </c>
      <c r="K15" s="71">
        <f t="shared" si="7"/>
        <v>4482.1721541704483</v>
      </c>
      <c r="L15" s="45">
        <v>1.0216000000000001</v>
      </c>
      <c r="U15" s="86"/>
    </row>
    <row r="16" spans="2:21" s="66" customFormat="1" x14ac:dyDescent="0.2">
      <c r="B16" s="61">
        <v>8</v>
      </c>
      <c r="C16" s="62">
        <v>600</v>
      </c>
      <c r="D16" s="62">
        <f t="shared" si="1"/>
        <v>4800</v>
      </c>
      <c r="E16" s="62"/>
      <c r="F16" s="62">
        <f t="shared" si="5"/>
        <v>0</v>
      </c>
      <c r="G16" s="62">
        <f t="shared" si="6"/>
        <v>4800</v>
      </c>
      <c r="H16" s="62">
        <f t="shared" si="2"/>
        <v>6617.0842779346167</v>
      </c>
      <c r="I16" s="62">
        <f t="shared" si="3"/>
        <v>5832.9437999580341</v>
      </c>
      <c r="J16" s="62">
        <f t="shared" si="4"/>
        <v>5628.0081711547746</v>
      </c>
      <c r="K16" s="71">
        <f t="shared" si="7"/>
        <v>5178.98707270053</v>
      </c>
      <c r="L16" s="156">
        <v>1.0216000000000001</v>
      </c>
      <c r="U16" s="86"/>
    </row>
    <row r="17" spans="2:21" s="66" customFormat="1" x14ac:dyDescent="0.2">
      <c r="B17" s="61">
        <v>9</v>
      </c>
      <c r="C17" s="62">
        <v>600</v>
      </c>
      <c r="D17" s="62">
        <f t="shared" si="1"/>
        <v>5400</v>
      </c>
      <c r="E17" s="62"/>
      <c r="F17" s="62">
        <f t="shared" si="5"/>
        <v>0</v>
      </c>
      <c r="G17" s="62">
        <f t="shared" si="6"/>
        <v>5400</v>
      </c>
      <c r="H17" s="62">
        <f t="shared" si="2"/>
        <v>7812.621862948733</v>
      </c>
      <c r="I17" s="62">
        <f t="shared" si="3"/>
        <v>6753.7557089557258</v>
      </c>
      <c r="J17" s="62">
        <f t="shared" si="4"/>
        <v>6481.2685388567388</v>
      </c>
      <c r="K17" s="71">
        <f t="shared" si="7"/>
        <v>5890.8531934708617</v>
      </c>
      <c r="L17" s="45">
        <v>1.0216000000000001</v>
      </c>
      <c r="U17" s="86"/>
    </row>
    <row r="18" spans="2:21" s="66" customFormat="1" x14ac:dyDescent="0.2">
      <c r="B18" s="61">
        <v>10</v>
      </c>
      <c r="C18" s="62">
        <v>600</v>
      </c>
      <c r="D18" s="62">
        <f t="shared" si="1"/>
        <v>6000</v>
      </c>
      <c r="E18" s="62"/>
      <c r="F18" s="62">
        <f t="shared" si="5"/>
        <v>0</v>
      </c>
      <c r="G18" s="62">
        <f t="shared" si="6"/>
        <v>6000</v>
      </c>
      <c r="H18" s="62">
        <f t="shared" si="2"/>
        <v>9115.7578306141204</v>
      </c>
      <c r="I18" s="62">
        <f t="shared" si="3"/>
        <v>7725.2122729482908</v>
      </c>
      <c r="J18" s="62">
        <f t="shared" si="4"/>
        <v>7372.9256231052914</v>
      </c>
      <c r="K18" s="71">
        <f t="shared" si="7"/>
        <v>6618.0956224498323</v>
      </c>
      <c r="L18" s="156">
        <v>1.0216000000000001</v>
      </c>
      <c r="U18" s="86"/>
    </row>
    <row r="19" spans="2:21" s="66" customFormat="1" x14ac:dyDescent="0.2">
      <c r="B19" s="61">
        <v>11</v>
      </c>
      <c r="C19" s="62">
        <v>600</v>
      </c>
      <c r="D19" s="62">
        <f t="shared" si="1"/>
        <v>6600</v>
      </c>
      <c r="E19" s="62"/>
      <c r="F19" s="62">
        <f t="shared" si="5"/>
        <v>0</v>
      </c>
      <c r="G19" s="62">
        <f t="shared" si="6"/>
        <v>6600</v>
      </c>
      <c r="H19" s="62">
        <f t="shared" si="2"/>
        <v>10536.176035369392</v>
      </c>
      <c r="I19" s="62">
        <f t="shared" si="3"/>
        <v>8750.0989479604468</v>
      </c>
      <c r="J19" s="62">
        <f t="shared" si="4"/>
        <v>8304.707276145029</v>
      </c>
      <c r="K19" s="71">
        <f t="shared" si="7"/>
        <v>7361.0464878947487</v>
      </c>
      <c r="L19" s="45">
        <v>1.0216000000000001</v>
      </c>
      <c r="P19" s="86"/>
      <c r="U19" s="86"/>
    </row>
    <row r="20" spans="2:21" s="66" customFormat="1" x14ac:dyDescent="0.2">
      <c r="B20" s="61">
        <v>12</v>
      </c>
      <c r="C20" s="62">
        <v>600</v>
      </c>
      <c r="D20" s="62">
        <f t="shared" si="1"/>
        <v>7200</v>
      </c>
      <c r="E20" s="62"/>
      <c r="F20" s="62">
        <f t="shared" si="5"/>
        <v>0</v>
      </c>
      <c r="G20" s="62">
        <f t="shared" si="6"/>
        <v>7200</v>
      </c>
      <c r="H20" s="62">
        <f t="shared" si="2"/>
        <v>12084.431878552637</v>
      </c>
      <c r="I20" s="62">
        <f t="shared" si="3"/>
        <v>9831.3543900982713</v>
      </c>
      <c r="J20" s="62">
        <f t="shared" si="4"/>
        <v>9278.4191035715539</v>
      </c>
      <c r="K20" s="71">
        <f t="shared" si="7"/>
        <v>8120.045092033276</v>
      </c>
      <c r="L20" s="156">
        <v>1.0216000000000001</v>
      </c>
      <c r="P20" s="86"/>
      <c r="U20" s="86"/>
    </row>
    <row r="21" spans="2:21" s="66" customFormat="1" x14ac:dyDescent="0.2">
      <c r="B21" s="61">
        <v>13</v>
      </c>
      <c r="C21" s="62">
        <v>600</v>
      </c>
      <c r="D21" s="62">
        <f t="shared" si="1"/>
        <v>7800</v>
      </c>
      <c r="E21" s="62"/>
      <c r="F21" s="62">
        <f t="shared" si="5"/>
        <v>0</v>
      </c>
      <c r="G21" s="62">
        <f t="shared" si="6"/>
        <v>7800</v>
      </c>
      <c r="H21" s="62">
        <f t="shared" si="2"/>
        <v>13772.030747622375</v>
      </c>
      <c r="I21" s="62">
        <f t="shared" si="3"/>
        <v>10972.078881553676</v>
      </c>
      <c r="J21" s="62">
        <f t="shared" si="4"/>
        <v>10295.947963232273</v>
      </c>
      <c r="K21" s="71">
        <f t="shared" si="7"/>
        <v>8895.4380660211955</v>
      </c>
      <c r="L21" s="45">
        <v>1.0216000000000001</v>
      </c>
      <c r="P21" s="86"/>
      <c r="U21" s="86"/>
    </row>
    <row r="22" spans="2:21" s="66" customFormat="1" x14ac:dyDescent="0.2">
      <c r="B22" s="61">
        <v>14</v>
      </c>
      <c r="C22" s="62">
        <v>600</v>
      </c>
      <c r="D22" s="62">
        <f t="shared" si="1"/>
        <v>8400</v>
      </c>
      <c r="E22" s="62"/>
      <c r="F22" s="62">
        <f t="shared" si="5"/>
        <v>0</v>
      </c>
      <c r="G22" s="62">
        <f t="shared" si="6"/>
        <v>8400</v>
      </c>
      <c r="H22" s="62">
        <f t="shared" si="2"/>
        <v>15611.513514908391</v>
      </c>
      <c r="I22" s="62">
        <f t="shared" si="3"/>
        <v>12175.543220039128</v>
      </c>
      <c r="J22" s="62">
        <f t="shared" si="4"/>
        <v>11359.265621577724</v>
      </c>
      <c r="K22" s="71">
        <f t="shared" si="7"/>
        <v>9687.5795282472536</v>
      </c>
      <c r="L22" s="156">
        <v>1.0216000000000001</v>
      </c>
      <c r="P22" s="86"/>
      <c r="U22" s="86"/>
    </row>
    <row r="23" spans="2:21" s="66" customFormat="1" x14ac:dyDescent="0.2">
      <c r="B23" s="61">
        <v>15</v>
      </c>
      <c r="C23" s="62">
        <v>600</v>
      </c>
      <c r="D23" s="62">
        <f t="shared" si="1"/>
        <v>9000</v>
      </c>
      <c r="E23" s="62"/>
      <c r="F23" s="62">
        <f t="shared" si="5"/>
        <v>0</v>
      </c>
      <c r="G23" s="62">
        <f t="shared" si="6"/>
        <v>9000</v>
      </c>
      <c r="H23" s="62">
        <f t="shared" si="2"/>
        <v>17616.549731250147</v>
      </c>
      <c r="I23" s="62">
        <f t="shared" si="3"/>
        <v>13445.19809714128</v>
      </c>
      <c r="J23" s="62">
        <f t="shared" si="4"/>
        <v>12470.43257454872</v>
      </c>
      <c r="K23" s="71">
        <f t="shared" si="7"/>
        <v>10496.831246057394</v>
      </c>
      <c r="L23" s="45">
        <v>1.0216000000000001</v>
      </c>
      <c r="P23" s="86"/>
      <c r="U23" s="86"/>
    </row>
    <row r="24" spans="2:21" s="66" customFormat="1" x14ac:dyDescent="0.2">
      <c r="B24" s="61">
        <v>16</v>
      </c>
      <c r="C24" s="62">
        <v>600</v>
      </c>
      <c r="D24" s="62">
        <f t="shared" si="1"/>
        <v>9600</v>
      </c>
      <c r="E24" s="62"/>
      <c r="F24" s="62">
        <f t="shared" si="5"/>
        <v>0</v>
      </c>
      <c r="G24" s="62">
        <f t="shared" si="6"/>
        <v>9600</v>
      </c>
      <c r="H24" s="62">
        <f t="shared" si="2"/>
        <v>19802.039207062662</v>
      </c>
      <c r="I24" s="62">
        <f t="shared" si="3"/>
        <v>14784.68399248405</v>
      </c>
      <c r="J24" s="62">
        <f t="shared" si="4"/>
        <v>13631.602040403412</v>
      </c>
      <c r="K24" s="71">
        <f t="shared" si="7"/>
        <v>11323.562800972235</v>
      </c>
      <c r="L24" s="156">
        <v>1.0216000000000001</v>
      </c>
      <c r="P24" s="86"/>
      <c r="U24" s="86"/>
    </row>
    <row r="25" spans="2:21" s="66" customFormat="1" x14ac:dyDescent="0.2">
      <c r="B25" s="61">
        <v>17</v>
      </c>
      <c r="C25" s="62">
        <v>600</v>
      </c>
      <c r="D25" s="62">
        <f t="shared" si="1"/>
        <v>10200</v>
      </c>
      <c r="E25" s="62"/>
      <c r="F25" s="62">
        <f t="shared" si="5"/>
        <v>0</v>
      </c>
      <c r="G25" s="62">
        <f t="shared" si="6"/>
        <v>10200</v>
      </c>
      <c r="H25" s="62">
        <f t="shared" si="2"/>
        <v>22184.222735698302</v>
      </c>
      <c r="I25" s="62">
        <f t="shared" si="3"/>
        <v>16197.841612070672</v>
      </c>
      <c r="J25" s="62">
        <f t="shared" si="4"/>
        <v>14845.024132221564</v>
      </c>
      <c r="K25" s="71">
        <f t="shared" si="7"/>
        <v>12168.151757473235</v>
      </c>
      <c r="L25" s="45">
        <v>1.0216000000000001</v>
      </c>
      <c r="P25" s="86"/>
      <c r="U25" s="86"/>
    </row>
    <row r="26" spans="2:21" s="90" customFormat="1" ht="24" customHeight="1" x14ac:dyDescent="0.2">
      <c r="B26" s="93">
        <v>18</v>
      </c>
      <c r="C26" s="87">
        <f>600+500+50</f>
        <v>1150</v>
      </c>
      <c r="D26" s="87">
        <f t="shared" si="1"/>
        <v>11350</v>
      </c>
      <c r="E26" s="88"/>
      <c r="F26" s="88">
        <f t="shared" si="5"/>
        <v>0</v>
      </c>
      <c r="G26" s="88">
        <f t="shared" si="6"/>
        <v>11350</v>
      </c>
      <c r="H26" s="87">
        <f t="shared" si="2"/>
        <v>25330.802781911152</v>
      </c>
      <c r="I26" s="87">
        <f t="shared" si="3"/>
        <v>18238.722900734556</v>
      </c>
      <c r="J26" s="87">
        <f t="shared" si="4"/>
        <v>16663.050218171535</v>
      </c>
      <c r="K26" s="71">
        <f t="shared" si="7"/>
        <v>13580.983835434658</v>
      </c>
      <c r="L26" s="156">
        <v>1.0216000000000001</v>
      </c>
      <c r="P26" s="91"/>
      <c r="U26" s="91"/>
    </row>
    <row r="27" spans="2:21" s="90" customFormat="1" x14ac:dyDescent="0.2">
      <c r="B27" s="93">
        <v>19</v>
      </c>
      <c r="C27" s="87"/>
      <c r="D27" s="87">
        <f t="shared" si="1"/>
        <v>11350</v>
      </c>
      <c r="E27" s="88"/>
      <c r="F27" s="88">
        <f t="shared" si="5"/>
        <v>0</v>
      </c>
      <c r="G27" s="88">
        <f t="shared" si="6"/>
        <v>11350</v>
      </c>
      <c r="H27" s="87">
        <f t="shared" si="2"/>
        <v>27610.575032283159</v>
      </c>
      <c r="I27" s="87">
        <f t="shared" si="3"/>
        <v>19241.852660274955</v>
      </c>
      <c r="J27" s="87">
        <f t="shared" si="4"/>
        <v>17412.887477989254</v>
      </c>
      <c r="K27" s="71">
        <f t="shared" si="7"/>
        <v>13686.915509351049</v>
      </c>
      <c r="L27" s="154">
        <v>1.0078</v>
      </c>
      <c r="P27" s="91"/>
      <c r="U27" s="91"/>
    </row>
    <row r="28" spans="2:21" s="90" customFormat="1" x14ac:dyDescent="0.2">
      <c r="B28" s="93">
        <v>20</v>
      </c>
      <c r="C28" s="87"/>
      <c r="D28" s="87">
        <f t="shared" si="1"/>
        <v>11350</v>
      </c>
      <c r="E28" s="88"/>
      <c r="F28" s="88">
        <f t="shared" si="5"/>
        <v>0</v>
      </c>
      <c r="G28" s="88">
        <f t="shared" si="6"/>
        <v>11350</v>
      </c>
      <c r="H28" s="87">
        <f t="shared" si="2"/>
        <v>30095.526785188646</v>
      </c>
      <c r="I28" s="87">
        <f t="shared" si="3"/>
        <v>20300.154556590078</v>
      </c>
      <c r="J28" s="87">
        <f t="shared" si="4"/>
        <v>18196.467414498769</v>
      </c>
      <c r="K28" s="71">
        <f t="shared" si="7"/>
        <v>13793.673450323988</v>
      </c>
      <c r="L28" s="154">
        <v>1.0078</v>
      </c>
      <c r="P28" s="91"/>
      <c r="U28" s="91"/>
    </row>
    <row r="29" spans="2:21" s="90" customFormat="1" ht="24.75" customHeight="1" thickBot="1" x14ac:dyDescent="0.25">
      <c r="B29" s="95">
        <v>21</v>
      </c>
      <c r="C29" s="89">
        <v>500</v>
      </c>
      <c r="D29" s="89">
        <f t="shared" si="1"/>
        <v>11850</v>
      </c>
      <c r="E29" s="89"/>
      <c r="F29" s="96">
        <f t="shared" si="5"/>
        <v>0</v>
      </c>
      <c r="G29" s="96">
        <f t="shared" si="6"/>
        <v>11850</v>
      </c>
      <c r="H29" s="89">
        <f t="shared" si="2"/>
        <v>33304.124195855627</v>
      </c>
      <c r="I29" s="89">
        <f t="shared" si="3"/>
        <v>21916.663057202531</v>
      </c>
      <c r="J29" s="89">
        <f t="shared" si="4"/>
        <v>19515.308448151212</v>
      </c>
      <c r="K29" s="71">
        <f t="shared" si="7"/>
        <v>14401.264103236515</v>
      </c>
      <c r="L29" s="154">
        <v>1.0078</v>
      </c>
      <c r="P29" s="91"/>
      <c r="U29" s="91"/>
    </row>
    <row r="32" spans="2:21" ht="15" x14ac:dyDescent="0.25">
      <c r="B32" s="124" t="s">
        <v>67</v>
      </c>
      <c r="C32" s="124"/>
      <c r="D32" s="124"/>
      <c r="E32" s="124"/>
      <c r="F32" s="124"/>
      <c r="G32" s="124"/>
      <c r="H32" s="124"/>
      <c r="I32" s="124"/>
      <c r="J32" s="124"/>
      <c r="K32" s="124"/>
    </row>
    <row r="33" spans="2:12" ht="15" thickBot="1" x14ac:dyDescent="0.25">
      <c r="I33" s="30"/>
      <c r="J33" s="30"/>
      <c r="K33" s="30"/>
    </row>
    <row r="34" spans="2:12" ht="69.75" customHeight="1" x14ac:dyDescent="0.2">
      <c r="B34" s="97" t="s">
        <v>0</v>
      </c>
      <c r="C34" s="83" t="s">
        <v>59</v>
      </c>
      <c r="D34" s="83" t="s">
        <v>58</v>
      </c>
      <c r="E34" s="83" t="s">
        <v>61</v>
      </c>
      <c r="F34" s="83" t="s">
        <v>60</v>
      </c>
      <c r="G34" s="83" t="s">
        <v>62</v>
      </c>
      <c r="H34" s="83" t="s">
        <v>65</v>
      </c>
      <c r="I34" s="83" t="s">
        <v>38</v>
      </c>
      <c r="J34" s="83" t="s">
        <v>64</v>
      </c>
      <c r="K34" s="98" t="s">
        <v>57</v>
      </c>
    </row>
    <row r="35" spans="2:12" x14ac:dyDescent="0.2">
      <c r="B35" s="10">
        <v>1</v>
      </c>
      <c r="C35" s="32">
        <v>600</v>
      </c>
      <c r="D35" s="32">
        <f>C35</f>
        <v>600</v>
      </c>
      <c r="E35" s="32">
        <v>600</v>
      </c>
      <c r="F35" s="32">
        <f>E35</f>
        <v>600</v>
      </c>
      <c r="G35" s="32">
        <f>D35+E35</f>
        <v>1200</v>
      </c>
      <c r="H35" s="32">
        <f>C35+E35</f>
        <v>1200</v>
      </c>
      <c r="I35" s="32">
        <f>C35+E35</f>
        <v>1200</v>
      </c>
      <c r="J35" s="32">
        <f>C35+E35</f>
        <v>1200</v>
      </c>
      <c r="K35" s="92">
        <f>C35+E35</f>
        <v>1200</v>
      </c>
    </row>
    <row r="36" spans="2:12" x14ac:dyDescent="0.2">
      <c r="B36" s="61">
        <v>2</v>
      </c>
      <c r="C36" s="62">
        <v>600</v>
      </c>
      <c r="D36" s="62">
        <f t="shared" ref="D36:D55" si="8">D35+C36</f>
        <v>1200</v>
      </c>
      <c r="E36" s="62">
        <v>600</v>
      </c>
      <c r="F36" s="62">
        <f>F35+E36</f>
        <v>1200</v>
      </c>
      <c r="G36" s="62">
        <f>G35+E36+C36</f>
        <v>2400</v>
      </c>
      <c r="H36" s="62">
        <f>C36+E36+H35*$H$4</f>
        <v>2508</v>
      </c>
      <c r="I36" s="62">
        <f>C36+E36+I35*$I$4</f>
        <v>2466</v>
      </c>
      <c r="J36" s="62">
        <f>C36+E36+J35*$J$4</f>
        <v>2454</v>
      </c>
      <c r="K36" s="71">
        <f>C36+E36+K35*L36</f>
        <v>2425.92</v>
      </c>
      <c r="L36" s="156">
        <v>1.0216000000000001</v>
      </c>
    </row>
    <row r="37" spans="2:12" x14ac:dyDescent="0.2">
      <c r="B37" s="61">
        <v>3</v>
      </c>
      <c r="C37" s="62">
        <v>600</v>
      </c>
      <c r="D37" s="62">
        <f t="shared" si="8"/>
        <v>1800</v>
      </c>
      <c r="E37" s="62">
        <v>600</v>
      </c>
      <c r="F37" s="62">
        <f t="shared" ref="F37:F55" si="9">F36+E37</f>
        <v>1800</v>
      </c>
      <c r="G37" s="62">
        <f t="shared" ref="G37:G55" si="10">G36+E37+C37</f>
        <v>3600</v>
      </c>
      <c r="H37" s="62">
        <f t="shared" ref="H37:H55" si="11">C37+E37+H36*$H$4</f>
        <v>3933.7200000000003</v>
      </c>
      <c r="I37" s="62">
        <f t="shared" ref="I37:I55" si="12">C37+E37+I36*$I$4</f>
        <v>3801.6299999999997</v>
      </c>
      <c r="J37" s="62">
        <f t="shared" ref="J37:J55" si="13">C37+E37+J36*$J$4</f>
        <v>3764.43</v>
      </c>
      <c r="K37" s="71">
        <f>C37+E37+K36*L37</f>
        <v>3678.319872</v>
      </c>
      <c r="L37" s="45">
        <v>1.0216000000000001</v>
      </c>
    </row>
    <row r="38" spans="2:12" x14ac:dyDescent="0.2">
      <c r="B38" s="61">
        <v>4</v>
      </c>
      <c r="C38" s="62">
        <v>600</v>
      </c>
      <c r="D38" s="62">
        <f t="shared" si="8"/>
        <v>2400</v>
      </c>
      <c r="E38" s="62">
        <v>600</v>
      </c>
      <c r="F38" s="62">
        <f t="shared" si="9"/>
        <v>2400</v>
      </c>
      <c r="G38" s="62">
        <f t="shared" si="10"/>
        <v>4800</v>
      </c>
      <c r="H38" s="62">
        <f t="shared" si="11"/>
        <v>5487.7548000000006</v>
      </c>
      <c r="I38" s="62">
        <f t="shared" si="12"/>
        <v>5210.7196499999991</v>
      </c>
      <c r="J38" s="62">
        <f t="shared" si="13"/>
        <v>5133.82935</v>
      </c>
      <c r="K38" s="71">
        <f t="shared" ref="K38:K55" si="14">C38+E38+K37*L38</f>
        <v>4957.7715812351998</v>
      </c>
      <c r="L38" s="156">
        <v>1.0216000000000001</v>
      </c>
    </row>
    <row r="39" spans="2:12" x14ac:dyDescent="0.2">
      <c r="B39" s="61">
        <v>5</v>
      </c>
      <c r="C39" s="62">
        <v>600</v>
      </c>
      <c r="D39" s="62">
        <f t="shared" si="8"/>
        <v>3000</v>
      </c>
      <c r="E39" s="62">
        <v>600</v>
      </c>
      <c r="F39" s="62">
        <f t="shared" si="9"/>
        <v>3000</v>
      </c>
      <c r="G39" s="62">
        <f t="shared" si="10"/>
        <v>6000</v>
      </c>
      <c r="H39" s="62">
        <f t="shared" si="11"/>
        <v>7181.6527320000014</v>
      </c>
      <c r="I39" s="62">
        <f t="shared" si="12"/>
        <v>6697.3092307499983</v>
      </c>
      <c r="J39" s="62">
        <f t="shared" si="13"/>
        <v>6564.8516707499994</v>
      </c>
      <c r="K39" s="71">
        <f t="shared" si="14"/>
        <v>6264.8594473898802</v>
      </c>
      <c r="L39" s="45">
        <v>1.0216000000000001</v>
      </c>
    </row>
    <row r="40" spans="2:12" x14ac:dyDescent="0.2">
      <c r="B40" s="61">
        <v>6</v>
      </c>
      <c r="C40" s="62">
        <v>600</v>
      </c>
      <c r="D40" s="62">
        <f t="shared" si="8"/>
        <v>3600</v>
      </c>
      <c r="E40" s="62">
        <v>600</v>
      </c>
      <c r="F40" s="62">
        <f t="shared" si="9"/>
        <v>3600</v>
      </c>
      <c r="G40" s="62">
        <f t="shared" si="10"/>
        <v>7200</v>
      </c>
      <c r="H40" s="62">
        <f t="shared" si="11"/>
        <v>9028.0014778800032</v>
      </c>
      <c r="I40" s="62">
        <f t="shared" si="12"/>
        <v>8265.6612384412474</v>
      </c>
      <c r="J40" s="62">
        <f t="shared" si="13"/>
        <v>8060.2699959337488</v>
      </c>
      <c r="K40" s="71">
        <f t="shared" si="14"/>
        <v>7600.1804114535016</v>
      </c>
      <c r="L40" s="156">
        <v>1.0216000000000001</v>
      </c>
    </row>
    <row r="41" spans="2:12" x14ac:dyDescent="0.2">
      <c r="B41" s="61">
        <v>7</v>
      </c>
      <c r="C41" s="62">
        <v>600</v>
      </c>
      <c r="D41" s="62">
        <f t="shared" si="8"/>
        <v>4200</v>
      </c>
      <c r="E41" s="62">
        <v>600</v>
      </c>
      <c r="F41" s="62">
        <f t="shared" si="9"/>
        <v>4200</v>
      </c>
      <c r="G41" s="62">
        <f t="shared" si="10"/>
        <v>8400</v>
      </c>
      <c r="H41" s="62">
        <f t="shared" si="11"/>
        <v>11040.521610889204</v>
      </c>
      <c r="I41" s="62">
        <f t="shared" si="12"/>
        <v>9920.2726065555162</v>
      </c>
      <c r="J41" s="62">
        <f t="shared" si="13"/>
        <v>9622.982145750766</v>
      </c>
      <c r="K41" s="71">
        <f t="shared" si="14"/>
        <v>8964.3443083408965</v>
      </c>
      <c r="L41" s="45">
        <v>1.0216000000000001</v>
      </c>
    </row>
    <row r="42" spans="2:12" x14ac:dyDescent="0.2">
      <c r="B42" s="61">
        <v>8</v>
      </c>
      <c r="C42" s="62">
        <v>600</v>
      </c>
      <c r="D42" s="62">
        <f t="shared" si="8"/>
        <v>4800</v>
      </c>
      <c r="E42" s="62">
        <v>600</v>
      </c>
      <c r="F42" s="62">
        <f t="shared" si="9"/>
        <v>4800</v>
      </c>
      <c r="G42" s="62">
        <f t="shared" si="10"/>
        <v>9600</v>
      </c>
      <c r="H42" s="62">
        <f t="shared" si="11"/>
        <v>13234.168555869233</v>
      </c>
      <c r="I42" s="62">
        <f t="shared" si="12"/>
        <v>11665.887599916068</v>
      </c>
      <c r="J42" s="62">
        <f t="shared" si="13"/>
        <v>11256.016342309549</v>
      </c>
      <c r="K42" s="71">
        <f t="shared" si="14"/>
        <v>10357.97414540106</v>
      </c>
      <c r="L42" s="156">
        <v>1.0216000000000001</v>
      </c>
    </row>
    <row r="43" spans="2:12" x14ac:dyDescent="0.2">
      <c r="B43" s="61">
        <v>9</v>
      </c>
      <c r="C43" s="62">
        <v>600</v>
      </c>
      <c r="D43" s="62">
        <f t="shared" si="8"/>
        <v>5400</v>
      </c>
      <c r="E43" s="62">
        <v>600</v>
      </c>
      <c r="F43" s="62">
        <f t="shared" si="9"/>
        <v>5400</v>
      </c>
      <c r="G43" s="62">
        <f t="shared" si="10"/>
        <v>10800</v>
      </c>
      <c r="H43" s="62">
        <f t="shared" si="11"/>
        <v>15625.243725897466</v>
      </c>
      <c r="I43" s="62">
        <f t="shared" si="12"/>
        <v>13507.511417911452</v>
      </c>
      <c r="J43" s="62">
        <f t="shared" si="13"/>
        <v>12962.537077713478</v>
      </c>
      <c r="K43" s="71">
        <f t="shared" si="14"/>
        <v>11781.706386941723</v>
      </c>
      <c r="L43" s="45">
        <v>1.0216000000000001</v>
      </c>
    </row>
    <row r="44" spans="2:12" x14ac:dyDescent="0.2">
      <c r="B44" s="61">
        <v>10</v>
      </c>
      <c r="C44" s="62">
        <v>600</v>
      </c>
      <c r="D44" s="62">
        <f t="shared" si="8"/>
        <v>6000</v>
      </c>
      <c r="E44" s="62">
        <v>600</v>
      </c>
      <c r="F44" s="62">
        <f t="shared" si="9"/>
        <v>6000</v>
      </c>
      <c r="G44" s="62">
        <f t="shared" si="10"/>
        <v>12000</v>
      </c>
      <c r="H44" s="62">
        <f t="shared" si="11"/>
        <v>18231.515661228241</v>
      </c>
      <c r="I44" s="62">
        <f t="shared" si="12"/>
        <v>15450.424545896582</v>
      </c>
      <c r="J44" s="62">
        <f t="shared" si="13"/>
        <v>14745.851246210583</v>
      </c>
      <c r="K44" s="71">
        <f t="shared" si="14"/>
        <v>13236.191244899665</v>
      </c>
      <c r="L44" s="156">
        <v>1.0216000000000001</v>
      </c>
    </row>
    <row r="45" spans="2:12" x14ac:dyDescent="0.2">
      <c r="B45" s="61">
        <v>11</v>
      </c>
      <c r="C45" s="62">
        <v>600</v>
      </c>
      <c r="D45" s="62">
        <f t="shared" si="8"/>
        <v>6600</v>
      </c>
      <c r="E45" s="62">
        <v>600</v>
      </c>
      <c r="F45" s="62">
        <f t="shared" si="9"/>
        <v>6600</v>
      </c>
      <c r="G45" s="62">
        <f t="shared" si="10"/>
        <v>13200</v>
      </c>
      <c r="H45" s="62">
        <f t="shared" si="11"/>
        <v>21072.352070738783</v>
      </c>
      <c r="I45" s="62">
        <f t="shared" si="12"/>
        <v>17500.197895920894</v>
      </c>
      <c r="J45" s="62">
        <f t="shared" si="13"/>
        <v>16609.414552290058</v>
      </c>
      <c r="K45" s="71">
        <f t="shared" si="14"/>
        <v>14722.092975789497</v>
      </c>
      <c r="L45" s="45">
        <v>1.0216000000000001</v>
      </c>
    </row>
    <row r="46" spans="2:12" x14ac:dyDescent="0.2">
      <c r="B46" s="61">
        <v>12</v>
      </c>
      <c r="C46" s="62">
        <v>600</v>
      </c>
      <c r="D46" s="62">
        <f t="shared" si="8"/>
        <v>7200</v>
      </c>
      <c r="E46" s="62">
        <v>600</v>
      </c>
      <c r="F46" s="62">
        <f t="shared" si="9"/>
        <v>7200</v>
      </c>
      <c r="G46" s="62">
        <f t="shared" si="10"/>
        <v>14400</v>
      </c>
      <c r="H46" s="62">
        <f t="shared" si="11"/>
        <v>24168.863757105275</v>
      </c>
      <c r="I46" s="62">
        <f t="shared" si="12"/>
        <v>19662.708780196543</v>
      </c>
      <c r="J46" s="62">
        <f t="shared" si="13"/>
        <v>18556.838207143108</v>
      </c>
      <c r="K46" s="71">
        <f t="shared" si="14"/>
        <v>16240.090184066552</v>
      </c>
      <c r="L46" s="156">
        <v>1.0216000000000001</v>
      </c>
    </row>
    <row r="47" spans="2:12" x14ac:dyDescent="0.2">
      <c r="B47" s="61">
        <v>13</v>
      </c>
      <c r="C47" s="62">
        <v>600</v>
      </c>
      <c r="D47" s="62">
        <f t="shared" si="8"/>
        <v>7800</v>
      </c>
      <c r="E47" s="62">
        <v>600</v>
      </c>
      <c r="F47" s="62">
        <f t="shared" si="9"/>
        <v>7800</v>
      </c>
      <c r="G47" s="62">
        <f t="shared" si="10"/>
        <v>15600</v>
      </c>
      <c r="H47" s="62">
        <f t="shared" si="11"/>
        <v>27544.06149524475</v>
      </c>
      <c r="I47" s="62">
        <f t="shared" si="12"/>
        <v>21944.157763107352</v>
      </c>
      <c r="J47" s="62">
        <f t="shared" si="13"/>
        <v>20591.895926464545</v>
      </c>
      <c r="K47" s="71">
        <f t="shared" si="14"/>
        <v>17790.876132042391</v>
      </c>
      <c r="L47" s="45">
        <v>1.0216000000000001</v>
      </c>
    </row>
    <row r="48" spans="2:12" x14ac:dyDescent="0.2">
      <c r="B48" s="61">
        <v>14</v>
      </c>
      <c r="C48" s="62">
        <v>600</v>
      </c>
      <c r="D48" s="62">
        <f t="shared" si="8"/>
        <v>8400</v>
      </c>
      <c r="E48" s="62">
        <v>600</v>
      </c>
      <c r="F48" s="62">
        <f t="shared" si="9"/>
        <v>8400</v>
      </c>
      <c r="G48" s="62">
        <f t="shared" si="10"/>
        <v>16800</v>
      </c>
      <c r="H48" s="62">
        <f t="shared" si="11"/>
        <v>31223.027029816782</v>
      </c>
      <c r="I48" s="62">
        <f t="shared" si="12"/>
        <v>24351.086440078256</v>
      </c>
      <c r="J48" s="62">
        <f t="shared" si="13"/>
        <v>22718.531243155448</v>
      </c>
      <c r="K48" s="71">
        <f t="shared" si="14"/>
        <v>19375.159056494507</v>
      </c>
      <c r="L48" s="156">
        <v>1.0216000000000001</v>
      </c>
    </row>
    <row r="49" spans="2:21" x14ac:dyDescent="0.2">
      <c r="B49" s="61">
        <v>15</v>
      </c>
      <c r="C49" s="62">
        <v>600</v>
      </c>
      <c r="D49" s="62">
        <f t="shared" si="8"/>
        <v>9000</v>
      </c>
      <c r="E49" s="62">
        <v>600</v>
      </c>
      <c r="F49" s="62">
        <f t="shared" si="9"/>
        <v>9000</v>
      </c>
      <c r="G49" s="62">
        <f t="shared" si="10"/>
        <v>18000</v>
      </c>
      <c r="H49" s="62">
        <f t="shared" si="11"/>
        <v>35233.099462500293</v>
      </c>
      <c r="I49" s="62">
        <f t="shared" si="12"/>
        <v>26890.396194282559</v>
      </c>
      <c r="J49" s="62">
        <f t="shared" si="13"/>
        <v>24940.865149097441</v>
      </c>
      <c r="K49" s="71">
        <f t="shared" si="14"/>
        <v>20993.662492114789</v>
      </c>
      <c r="L49" s="45">
        <v>1.0216000000000001</v>
      </c>
    </row>
    <row r="50" spans="2:21" x14ac:dyDescent="0.2">
      <c r="B50" s="61">
        <v>16</v>
      </c>
      <c r="C50" s="62">
        <v>600</v>
      </c>
      <c r="D50" s="62">
        <f t="shared" si="8"/>
        <v>9600</v>
      </c>
      <c r="E50" s="62">
        <v>600</v>
      </c>
      <c r="F50" s="62">
        <f t="shared" si="9"/>
        <v>9600</v>
      </c>
      <c r="G50" s="62">
        <f t="shared" si="10"/>
        <v>19200</v>
      </c>
      <c r="H50" s="62">
        <f t="shared" si="11"/>
        <v>39604.078414125324</v>
      </c>
      <c r="I50" s="62">
        <f t="shared" si="12"/>
        <v>29569.367984968099</v>
      </c>
      <c r="J50" s="62">
        <f t="shared" si="13"/>
        <v>27263.204080806823</v>
      </c>
      <c r="K50" s="71">
        <f t="shared" si="14"/>
        <v>22647.12560194447</v>
      </c>
      <c r="L50" s="156">
        <v>1.0216000000000001</v>
      </c>
    </row>
    <row r="51" spans="2:21" x14ac:dyDescent="0.2">
      <c r="B51" s="61">
        <v>17</v>
      </c>
      <c r="C51" s="62">
        <v>600</v>
      </c>
      <c r="D51" s="62">
        <f t="shared" si="8"/>
        <v>10200</v>
      </c>
      <c r="E51" s="62">
        <v>600</v>
      </c>
      <c r="F51" s="62">
        <f t="shared" si="9"/>
        <v>10200</v>
      </c>
      <c r="G51" s="62">
        <f t="shared" si="10"/>
        <v>20400</v>
      </c>
      <c r="H51" s="62">
        <f t="shared" si="11"/>
        <v>44368.445471396604</v>
      </c>
      <c r="I51" s="62">
        <f t="shared" si="12"/>
        <v>32395.683224141343</v>
      </c>
      <c r="J51" s="62">
        <f t="shared" si="13"/>
        <v>29690.048264443129</v>
      </c>
      <c r="K51" s="71">
        <f t="shared" si="14"/>
        <v>24336.30351494647</v>
      </c>
      <c r="L51" s="45">
        <v>1.0216000000000001</v>
      </c>
    </row>
    <row r="52" spans="2:21" ht="23.25" customHeight="1" x14ac:dyDescent="0.2">
      <c r="B52" s="93">
        <v>18</v>
      </c>
      <c r="C52" s="87">
        <f>600+500+50</f>
        <v>1150</v>
      </c>
      <c r="D52" s="87">
        <f t="shared" si="8"/>
        <v>11350</v>
      </c>
      <c r="E52" s="88">
        <v>650</v>
      </c>
      <c r="F52" s="88">
        <f t="shared" si="9"/>
        <v>10850</v>
      </c>
      <c r="G52" s="88">
        <f t="shared" si="10"/>
        <v>22200</v>
      </c>
      <c r="H52" s="87">
        <f t="shared" si="11"/>
        <v>50161.605563822304</v>
      </c>
      <c r="I52" s="87">
        <f t="shared" si="12"/>
        <v>35977.445801469112</v>
      </c>
      <c r="J52" s="87">
        <f t="shared" si="13"/>
        <v>32826.100436343069</v>
      </c>
      <c r="K52" s="71">
        <f t="shared" si="14"/>
        <v>26661.967670869315</v>
      </c>
      <c r="L52" s="156">
        <v>1.0216000000000001</v>
      </c>
    </row>
    <row r="53" spans="2:21" x14ac:dyDescent="0.2">
      <c r="B53" s="93">
        <v>19</v>
      </c>
      <c r="C53" s="87"/>
      <c r="D53" s="87">
        <f t="shared" si="8"/>
        <v>11350</v>
      </c>
      <c r="E53" s="88"/>
      <c r="F53" s="88">
        <f t="shared" si="9"/>
        <v>10850</v>
      </c>
      <c r="G53" s="88">
        <f t="shared" si="10"/>
        <v>22200</v>
      </c>
      <c r="H53" s="87">
        <f t="shared" si="11"/>
        <v>54676.150064566318</v>
      </c>
      <c r="I53" s="87">
        <f t="shared" si="12"/>
        <v>37956.205320549911</v>
      </c>
      <c r="J53" s="87">
        <f t="shared" si="13"/>
        <v>34303.274955978508</v>
      </c>
      <c r="K53" s="71">
        <f t="shared" si="14"/>
        <v>26869.931018702096</v>
      </c>
      <c r="L53" s="154">
        <v>1.0078</v>
      </c>
    </row>
    <row r="54" spans="2:21" x14ac:dyDescent="0.2">
      <c r="B54" s="93">
        <v>20</v>
      </c>
      <c r="C54" s="87"/>
      <c r="D54" s="87">
        <f t="shared" si="8"/>
        <v>11350</v>
      </c>
      <c r="E54" s="88"/>
      <c r="F54" s="88">
        <f t="shared" si="9"/>
        <v>10850</v>
      </c>
      <c r="G54" s="88">
        <f t="shared" si="10"/>
        <v>22200</v>
      </c>
      <c r="H54" s="87">
        <f t="shared" si="11"/>
        <v>59597.003570377288</v>
      </c>
      <c r="I54" s="87">
        <f t="shared" si="12"/>
        <v>40043.796613180151</v>
      </c>
      <c r="J54" s="87">
        <f t="shared" si="13"/>
        <v>35846.922328997542</v>
      </c>
      <c r="K54" s="71">
        <f t="shared" si="14"/>
        <v>27079.516480647973</v>
      </c>
      <c r="L54" s="154">
        <v>1.0078</v>
      </c>
    </row>
    <row r="55" spans="2:21" ht="24.75" customHeight="1" thickBot="1" x14ac:dyDescent="0.25">
      <c r="B55" s="95">
        <v>21</v>
      </c>
      <c r="C55" s="89">
        <v>500</v>
      </c>
      <c r="D55" s="89">
        <f t="shared" si="8"/>
        <v>11850</v>
      </c>
      <c r="E55" s="89"/>
      <c r="F55" s="96">
        <f t="shared" si="9"/>
        <v>10850</v>
      </c>
      <c r="G55" s="96">
        <f t="shared" si="10"/>
        <v>22700</v>
      </c>
      <c r="H55" s="89">
        <f t="shared" si="11"/>
        <v>65460.73389171125</v>
      </c>
      <c r="I55" s="89">
        <f t="shared" si="12"/>
        <v>42746.205426905057</v>
      </c>
      <c r="J55" s="89">
        <f t="shared" si="13"/>
        <v>37960.03383380243</v>
      </c>
      <c r="K55" s="71">
        <f t="shared" si="14"/>
        <v>27790.73670919703</v>
      </c>
      <c r="L55" s="154">
        <v>1.0078</v>
      </c>
    </row>
    <row r="58" spans="2:21" ht="69.75" customHeight="1" x14ac:dyDescent="0.25">
      <c r="B58" s="124" t="s">
        <v>68</v>
      </c>
      <c r="C58" s="124"/>
      <c r="D58" s="124"/>
      <c r="E58" s="124"/>
      <c r="F58" s="124"/>
      <c r="G58" s="124"/>
      <c r="H58" s="124"/>
      <c r="I58" s="124"/>
      <c r="J58" s="124"/>
      <c r="K58" s="124"/>
    </row>
    <row r="59" spans="2:21" ht="15" thickBot="1" x14ac:dyDescent="0.25">
      <c r="I59" s="30"/>
      <c r="J59" s="30"/>
      <c r="K59" s="30"/>
      <c r="L59" s="55"/>
      <c r="M59" s="1"/>
      <c r="P59" s="1"/>
    </row>
    <row r="60" spans="2:21" ht="83.25" customHeight="1" x14ac:dyDescent="0.2">
      <c r="B60" s="97" t="s">
        <v>0</v>
      </c>
      <c r="C60" s="83" t="s">
        <v>59</v>
      </c>
      <c r="D60" s="83" t="s">
        <v>58</v>
      </c>
      <c r="E60" s="83" t="s">
        <v>61</v>
      </c>
      <c r="F60" s="83" t="s">
        <v>60</v>
      </c>
      <c r="G60" s="83" t="s">
        <v>63</v>
      </c>
      <c r="H60" s="83" t="s">
        <v>65</v>
      </c>
      <c r="I60" s="83" t="s">
        <v>38</v>
      </c>
      <c r="J60" s="83" t="s">
        <v>64</v>
      </c>
      <c r="K60" s="98" t="s">
        <v>73</v>
      </c>
    </row>
    <row r="61" spans="2:21" x14ac:dyDescent="0.2">
      <c r="B61" s="10">
        <v>2008</v>
      </c>
      <c r="C61" s="32"/>
      <c r="D61" s="32">
        <f>C61</f>
        <v>0</v>
      </c>
      <c r="E61" s="32"/>
      <c r="F61" s="32">
        <f>E61</f>
        <v>0</v>
      </c>
      <c r="G61" s="32">
        <f>D61+E61</f>
        <v>0</v>
      </c>
      <c r="H61" s="32">
        <f>C61</f>
        <v>0</v>
      </c>
      <c r="I61" s="32">
        <f>C61</f>
        <v>0</v>
      </c>
      <c r="J61" s="32">
        <f>C61</f>
        <v>0</v>
      </c>
      <c r="K61" s="92">
        <f>C61</f>
        <v>0</v>
      </c>
      <c r="U61" s="27"/>
    </row>
    <row r="62" spans="2:21" s="66" customFormat="1" x14ac:dyDescent="0.2">
      <c r="B62" s="61">
        <v>2009</v>
      </c>
      <c r="C62" s="62"/>
      <c r="D62" s="62">
        <f t="shared" ref="D62:D81" si="15">D61+C62</f>
        <v>0</v>
      </c>
      <c r="E62" s="62"/>
      <c r="F62" s="62">
        <f>F61+E62</f>
        <v>0</v>
      </c>
      <c r="G62" s="62">
        <f>G61+E62+C62</f>
        <v>0</v>
      </c>
      <c r="H62" s="62">
        <f t="shared" ref="H62:H81" si="16">C62+H61*$H$4</f>
        <v>0</v>
      </c>
      <c r="I62" s="62">
        <f t="shared" ref="I62:I81" si="17">C62+I61*$I$4</f>
        <v>0</v>
      </c>
      <c r="J62" s="62">
        <f t="shared" ref="J62:J81" si="18">C62+J61*$J$4</f>
        <v>0</v>
      </c>
      <c r="K62" s="71">
        <f>C62+K61*$K$4</f>
        <v>0</v>
      </c>
      <c r="L62" s="156"/>
      <c r="U62" s="86"/>
    </row>
    <row r="63" spans="2:21" s="66" customFormat="1" x14ac:dyDescent="0.2">
      <c r="B63" s="61">
        <v>2010</v>
      </c>
      <c r="C63" s="62"/>
      <c r="D63" s="62">
        <f t="shared" si="15"/>
        <v>0</v>
      </c>
      <c r="E63" s="62"/>
      <c r="F63" s="62">
        <f t="shared" ref="F63:F81" si="19">F62+E63</f>
        <v>0</v>
      </c>
      <c r="G63" s="62">
        <f t="shared" ref="G63:G81" si="20">G62+E63+C63</f>
        <v>0</v>
      </c>
      <c r="H63" s="62">
        <f t="shared" si="16"/>
        <v>0</v>
      </c>
      <c r="I63" s="62">
        <f t="shared" si="17"/>
        <v>0</v>
      </c>
      <c r="J63" s="62">
        <f t="shared" si="18"/>
        <v>0</v>
      </c>
      <c r="K63" s="71">
        <f t="shared" ref="K63:K69" si="21">C63+K62*$K$4</f>
        <v>0</v>
      </c>
      <c r="L63" s="45"/>
      <c r="U63" s="86"/>
    </row>
    <row r="64" spans="2:21" s="66" customFormat="1" x14ac:dyDescent="0.2">
      <c r="B64" s="10">
        <v>2011</v>
      </c>
      <c r="C64" s="62"/>
      <c r="D64" s="62">
        <f t="shared" si="15"/>
        <v>0</v>
      </c>
      <c r="E64" s="62"/>
      <c r="F64" s="62">
        <f t="shared" si="19"/>
        <v>0</v>
      </c>
      <c r="G64" s="62">
        <f t="shared" si="20"/>
        <v>0</v>
      </c>
      <c r="H64" s="62">
        <f t="shared" si="16"/>
        <v>0</v>
      </c>
      <c r="I64" s="62">
        <f t="shared" si="17"/>
        <v>0</v>
      </c>
      <c r="J64" s="62">
        <f t="shared" si="18"/>
        <v>0</v>
      </c>
      <c r="K64" s="71">
        <f t="shared" si="21"/>
        <v>0</v>
      </c>
      <c r="L64" s="156"/>
      <c r="U64" s="86"/>
    </row>
    <row r="65" spans="2:21" s="66" customFormat="1" x14ac:dyDescent="0.2">
      <c r="B65" s="61">
        <v>2012</v>
      </c>
      <c r="C65" s="62"/>
      <c r="D65" s="62">
        <f t="shared" si="15"/>
        <v>0</v>
      </c>
      <c r="E65" s="62"/>
      <c r="F65" s="62">
        <f t="shared" si="19"/>
        <v>0</v>
      </c>
      <c r="G65" s="62">
        <f t="shared" si="20"/>
        <v>0</v>
      </c>
      <c r="H65" s="62">
        <f t="shared" si="16"/>
        <v>0</v>
      </c>
      <c r="I65" s="62">
        <f t="shared" si="17"/>
        <v>0</v>
      </c>
      <c r="J65" s="62">
        <f t="shared" si="18"/>
        <v>0</v>
      </c>
      <c r="K65" s="71">
        <f t="shared" si="21"/>
        <v>0</v>
      </c>
      <c r="L65" s="45"/>
      <c r="U65" s="86"/>
    </row>
    <row r="66" spans="2:21" s="66" customFormat="1" x14ac:dyDescent="0.2">
      <c r="B66" s="61">
        <v>2013</v>
      </c>
      <c r="C66" s="62"/>
      <c r="D66" s="62">
        <f t="shared" si="15"/>
        <v>0</v>
      </c>
      <c r="E66" s="62"/>
      <c r="F66" s="62">
        <f t="shared" si="19"/>
        <v>0</v>
      </c>
      <c r="G66" s="62">
        <f t="shared" si="20"/>
        <v>0</v>
      </c>
      <c r="H66" s="62">
        <f t="shared" si="16"/>
        <v>0</v>
      </c>
      <c r="I66" s="62">
        <f t="shared" si="17"/>
        <v>0</v>
      </c>
      <c r="J66" s="62">
        <f t="shared" si="18"/>
        <v>0</v>
      </c>
      <c r="K66" s="71">
        <f t="shared" si="21"/>
        <v>0</v>
      </c>
      <c r="L66" s="156"/>
      <c r="U66" s="86"/>
    </row>
    <row r="67" spans="2:21" s="66" customFormat="1" x14ac:dyDescent="0.2">
      <c r="B67" s="10">
        <v>2014</v>
      </c>
      <c r="C67" s="62"/>
      <c r="D67" s="62">
        <f t="shared" si="15"/>
        <v>0</v>
      </c>
      <c r="E67" s="62"/>
      <c r="F67" s="62">
        <f t="shared" si="19"/>
        <v>0</v>
      </c>
      <c r="G67" s="62">
        <f t="shared" si="20"/>
        <v>0</v>
      </c>
      <c r="H67" s="62">
        <f t="shared" si="16"/>
        <v>0</v>
      </c>
      <c r="I67" s="62">
        <f t="shared" si="17"/>
        <v>0</v>
      </c>
      <c r="J67" s="62">
        <f t="shared" si="18"/>
        <v>0</v>
      </c>
      <c r="K67" s="71">
        <f t="shared" si="21"/>
        <v>0</v>
      </c>
      <c r="L67" s="45"/>
      <c r="U67" s="86"/>
    </row>
    <row r="68" spans="2:21" s="66" customFormat="1" x14ac:dyDescent="0.2">
      <c r="B68" s="61">
        <v>2015</v>
      </c>
      <c r="C68" s="62"/>
      <c r="D68" s="62">
        <f t="shared" si="15"/>
        <v>0</v>
      </c>
      <c r="E68" s="62"/>
      <c r="F68" s="62">
        <f t="shared" si="19"/>
        <v>0</v>
      </c>
      <c r="G68" s="62">
        <f t="shared" si="20"/>
        <v>0</v>
      </c>
      <c r="H68" s="62">
        <f t="shared" si="16"/>
        <v>0</v>
      </c>
      <c r="I68" s="62">
        <f t="shared" si="17"/>
        <v>0</v>
      </c>
      <c r="J68" s="62">
        <f t="shared" si="18"/>
        <v>0</v>
      </c>
      <c r="K68" s="71">
        <f t="shared" si="21"/>
        <v>0</v>
      </c>
      <c r="L68" s="156"/>
      <c r="U68" s="86"/>
    </row>
    <row r="69" spans="2:21" s="66" customFormat="1" x14ac:dyDescent="0.2">
      <c r="B69" s="61">
        <v>2016</v>
      </c>
      <c r="C69" s="62"/>
      <c r="D69" s="62">
        <f t="shared" si="15"/>
        <v>0</v>
      </c>
      <c r="E69" s="62"/>
      <c r="F69" s="62">
        <f t="shared" si="19"/>
        <v>0</v>
      </c>
      <c r="G69" s="62">
        <f t="shared" si="20"/>
        <v>0</v>
      </c>
      <c r="H69" s="62">
        <f t="shared" si="16"/>
        <v>0</v>
      </c>
      <c r="I69" s="62">
        <f t="shared" si="17"/>
        <v>0</v>
      </c>
      <c r="J69" s="62">
        <f t="shared" si="18"/>
        <v>0</v>
      </c>
      <c r="K69" s="71">
        <f t="shared" si="21"/>
        <v>0</v>
      </c>
      <c r="L69" s="45"/>
      <c r="U69" s="86"/>
    </row>
    <row r="70" spans="2:21" s="66" customFormat="1" x14ac:dyDescent="0.2">
      <c r="B70" s="61">
        <v>10</v>
      </c>
      <c r="C70" s="62">
        <v>1600</v>
      </c>
      <c r="D70" s="62">
        <f t="shared" si="15"/>
        <v>1600</v>
      </c>
      <c r="E70" s="62"/>
      <c r="F70" s="62">
        <f t="shared" si="19"/>
        <v>0</v>
      </c>
      <c r="G70" s="62">
        <f t="shared" si="20"/>
        <v>1600</v>
      </c>
      <c r="H70" s="62">
        <f t="shared" si="16"/>
        <v>1600</v>
      </c>
      <c r="I70" s="62">
        <f t="shared" si="17"/>
        <v>1600</v>
      </c>
      <c r="J70" s="62">
        <f t="shared" si="18"/>
        <v>1600</v>
      </c>
      <c r="K70" s="71">
        <f>C70+K69*L70</f>
        <v>1600</v>
      </c>
      <c r="L70" s="156">
        <v>1.0138</v>
      </c>
      <c r="U70" s="86"/>
    </row>
    <row r="71" spans="2:21" s="66" customFormat="1" x14ac:dyDescent="0.2">
      <c r="B71" s="61">
        <v>11</v>
      </c>
      <c r="C71" s="62">
        <v>600</v>
      </c>
      <c r="D71" s="62">
        <f t="shared" si="15"/>
        <v>2200</v>
      </c>
      <c r="E71" s="62"/>
      <c r="F71" s="62">
        <f t="shared" si="19"/>
        <v>0</v>
      </c>
      <c r="G71" s="62">
        <f t="shared" si="20"/>
        <v>2200</v>
      </c>
      <c r="H71" s="62">
        <f t="shared" si="16"/>
        <v>2344</v>
      </c>
      <c r="I71" s="62">
        <f t="shared" si="17"/>
        <v>2288</v>
      </c>
      <c r="J71" s="62">
        <f t="shared" si="18"/>
        <v>2272</v>
      </c>
      <c r="K71" s="71">
        <f t="shared" ref="K71:K81" si="22">C71+K70*L71</f>
        <v>2222.08</v>
      </c>
      <c r="L71" s="156">
        <v>1.0138</v>
      </c>
      <c r="P71" s="86"/>
      <c r="U71" s="86"/>
    </row>
    <row r="72" spans="2:21" s="66" customFormat="1" x14ac:dyDescent="0.2">
      <c r="B72" s="61">
        <v>12</v>
      </c>
      <c r="C72" s="62">
        <v>600</v>
      </c>
      <c r="D72" s="62">
        <f t="shared" si="15"/>
        <v>2800</v>
      </c>
      <c r="E72" s="62"/>
      <c r="F72" s="62">
        <f t="shared" si="19"/>
        <v>0</v>
      </c>
      <c r="G72" s="62">
        <f t="shared" si="20"/>
        <v>2800</v>
      </c>
      <c r="H72" s="62">
        <f t="shared" si="16"/>
        <v>3154.96</v>
      </c>
      <c r="I72" s="62">
        <f t="shared" si="17"/>
        <v>3013.8399999999997</v>
      </c>
      <c r="J72" s="62">
        <f t="shared" si="18"/>
        <v>2974.24</v>
      </c>
      <c r="K72" s="71">
        <f t="shared" si="22"/>
        <v>2852.7447040000002</v>
      </c>
      <c r="L72" s="156">
        <v>1.0138</v>
      </c>
      <c r="P72" s="86"/>
      <c r="U72" s="86"/>
    </row>
    <row r="73" spans="2:21" s="66" customFormat="1" x14ac:dyDescent="0.2">
      <c r="B73" s="61">
        <v>13</v>
      </c>
      <c r="C73" s="62">
        <v>600</v>
      </c>
      <c r="D73" s="62">
        <f t="shared" si="15"/>
        <v>3400</v>
      </c>
      <c r="E73" s="62"/>
      <c r="F73" s="62">
        <f t="shared" si="19"/>
        <v>0</v>
      </c>
      <c r="G73" s="62">
        <f t="shared" si="20"/>
        <v>3400</v>
      </c>
      <c r="H73" s="62">
        <f t="shared" si="16"/>
        <v>4038.9064000000003</v>
      </c>
      <c r="I73" s="62">
        <f t="shared" si="17"/>
        <v>3779.6011999999996</v>
      </c>
      <c r="J73" s="62">
        <f t="shared" si="18"/>
        <v>3708.0807999999997</v>
      </c>
      <c r="K73" s="71">
        <f t="shared" si="22"/>
        <v>3492.1125809152004</v>
      </c>
      <c r="L73" s="156">
        <v>1.0138</v>
      </c>
      <c r="P73" s="86"/>
      <c r="U73" s="86"/>
    </row>
    <row r="74" spans="2:21" s="66" customFormat="1" x14ac:dyDescent="0.2">
      <c r="B74" s="61">
        <v>14</v>
      </c>
      <c r="C74" s="62">
        <v>600</v>
      </c>
      <c r="D74" s="62">
        <f t="shared" si="15"/>
        <v>4000</v>
      </c>
      <c r="E74" s="62"/>
      <c r="F74" s="62">
        <f t="shared" si="19"/>
        <v>0</v>
      </c>
      <c r="G74" s="62">
        <f t="shared" si="20"/>
        <v>4000</v>
      </c>
      <c r="H74" s="62">
        <f t="shared" si="16"/>
        <v>5002.4079760000004</v>
      </c>
      <c r="I74" s="62">
        <f t="shared" si="17"/>
        <v>4587.4792659999994</v>
      </c>
      <c r="J74" s="62">
        <f t="shared" si="18"/>
        <v>4474.9444359999998</v>
      </c>
      <c r="K74" s="71">
        <f t="shared" si="22"/>
        <v>4140.3037345318298</v>
      </c>
      <c r="L74" s="156">
        <v>1.0138</v>
      </c>
      <c r="P74" s="86"/>
      <c r="U74" s="86"/>
    </row>
    <row r="75" spans="2:21" s="66" customFormat="1" x14ac:dyDescent="0.2">
      <c r="B75" s="61">
        <v>15</v>
      </c>
      <c r="C75" s="62">
        <v>600</v>
      </c>
      <c r="D75" s="62">
        <f t="shared" si="15"/>
        <v>4600</v>
      </c>
      <c r="E75" s="62"/>
      <c r="F75" s="62">
        <f t="shared" si="19"/>
        <v>0</v>
      </c>
      <c r="G75" s="62">
        <f t="shared" si="20"/>
        <v>4600</v>
      </c>
      <c r="H75" s="62">
        <f t="shared" si="16"/>
        <v>6052.6246938400009</v>
      </c>
      <c r="I75" s="62">
        <f t="shared" si="17"/>
        <v>5439.7906256299993</v>
      </c>
      <c r="J75" s="62">
        <f t="shared" si="18"/>
        <v>5276.3169356199996</v>
      </c>
      <c r="K75" s="71">
        <f t="shared" si="22"/>
        <v>4797.4399260683695</v>
      </c>
      <c r="L75" s="156">
        <v>1.0138</v>
      </c>
      <c r="P75" s="86"/>
      <c r="U75" s="86"/>
    </row>
    <row r="76" spans="2:21" s="66" customFormat="1" x14ac:dyDescent="0.2">
      <c r="B76" s="61">
        <v>16</v>
      </c>
      <c r="C76" s="62">
        <v>600</v>
      </c>
      <c r="D76" s="62">
        <f t="shared" si="15"/>
        <v>5200</v>
      </c>
      <c r="E76" s="62"/>
      <c r="F76" s="62">
        <f t="shared" si="19"/>
        <v>0</v>
      </c>
      <c r="G76" s="62">
        <f t="shared" si="20"/>
        <v>5200</v>
      </c>
      <c r="H76" s="62">
        <f t="shared" si="16"/>
        <v>7197.3609162856019</v>
      </c>
      <c r="I76" s="62">
        <f t="shared" si="17"/>
        <v>6338.9791100396487</v>
      </c>
      <c r="J76" s="62">
        <f t="shared" si="18"/>
        <v>6113.7511977228996</v>
      </c>
      <c r="K76" s="71">
        <f t="shared" si="22"/>
        <v>5463.6445970481127</v>
      </c>
      <c r="L76" s="156">
        <v>1.0138</v>
      </c>
      <c r="P76" s="86"/>
      <c r="U76" s="86"/>
    </row>
    <row r="77" spans="2:21" s="66" customFormat="1" x14ac:dyDescent="0.2">
      <c r="B77" s="61">
        <v>17</v>
      </c>
      <c r="C77" s="62">
        <v>600</v>
      </c>
      <c r="D77" s="62">
        <f t="shared" si="15"/>
        <v>5800</v>
      </c>
      <c r="E77" s="62"/>
      <c r="F77" s="62">
        <f t="shared" si="19"/>
        <v>0</v>
      </c>
      <c r="G77" s="62">
        <f t="shared" si="20"/>
        <v>5800</v>
      </c>
      <c r="H77" s="62">
        <f t="shared" si="16"/>
        <v>8445.1233987513078</v>
      </c>
      <c r="I77" s="62">
        <f t="shared" si="17"/>
        <v>7287.622961091829</v>
      </c>
      <c r="J77" s="62">
        <f t="shared" si="18"/>
        <v>6988.8700016204293</v>
      </c>
      <c r="K77" s="71">
        <f t="shared" si="22"/>
        <v>6139.0428924873768</v>
      </c>
      <c r="L77" s="156">
        <v>1.0138</v>
      </c>
      <c r="P77" s="86"/>
      <c r="U77" s="86"/>
    </row>
    <row r="78" spans="2:21" s="90" customFormat="1" ht="24" customHeight="1" x14ac:dyDescent="0.2">
      <c r="B78" s="93">
        <v>18</v>
      </c>
      <c r="C78" s="87">
        <f>600+500+50</f>
        <v>1150</v>
      </c>
      <c r="D78" s="87">
        <f t="shared" si="15"/>
        <v>6950</v>
      </c>
      <c r="E78" s="88"/>
      <c r="F78" s="88">
        <f t="shared" si="19"/>
        <v>0</v>
      </c>
      <c r="G78" s="88">
        <f t="shared" si="20"/>
        <v>6950</v>
      </c>
      <c r="H78" s="87">
        <f t="shared" si="16"/>
        <v>10355.184504638926</v>
      </c>
      <c r="I78" s="87">
        <f t="shared" si="17"/>
        <v>8838.442223951879</v>
      </c>
      <c r="J78" s="87">
        <f t="shared" si="18"/>
        <v>8453.3691516933468</v>
      </c>
      <c r="K78" s="71">
        <f t="shared" si="22"/>
        <v>7373.7616844037029</v>
      </c>
      <c r="L78" s="156">
        <v>1.0138</v>
      </c>
      <c r="P78" s="91"/>
      <c r="U78" s="91"/>
    </row>
    <row r="79" spans="2:21" s="90" customFormat="1" x14ac:dyDescent="0.2">
      <c r="B79" s="93">
        <v>19</v>
      </c>
      <c r="C79" s="87"/>
      <c r="D79" s="87">
        <f t="shared" si="15"/>
        <v>6950</v>
      </c>
      <c r="E79" s="88"/>
      <c r="F79" s="88">
        <f t="shared" si="19"/>
        <v>0</v>
      </c>
      <c r="G79" s="88">
        <f t="shared" si="20"/>
        <v>6950</v>
      </c>
      <c r="H79" s="87">
        <f t="shared" si="16"/>
        <v>11287.151110056431</v>
      </c>
      <c r="I79" s="87">
        <f t="shared" si="17"/>
        <v>9324.5565462692321</v>
      </c>
      <c r="J79" s="87">
        <f t="shared" si="18"/>
        <v>8833.7707635195475</v>
      </c>
      <c r="K79" s="71">
        <f t="shared" si="22"/>
        <v>7413.5799974994834</v>
      </c>
      <c r="L79" s="154">
        <v>1.0054000000000001</v>
      </c>
      <c r="P79" s="91"/>
      <c r="U79" s="91"/>
    </row>
    <row r="80" spans="2:21" s="90" customFormat="1" x14ac:dyDescent="0.2">
      <c r="B80" s="93">
        <v>20</v>
      </c>
      <c r="C80" s="87"/>
      <c r="D80" s="87">
        <f t="shared" si="15"/>
        <v>6950</v>
      </c>
      <c r="E80" s="88"/>
      <c r="F80" s="88">
        <f t="shared" si="19"/>
        <v>0</v>
      </c>
      <c r="G80" s="88">
        <f t="shared" si="20"/>
        <v>6950</v>
      </c>
      <c r="H80" s="87">
        <f t="shared" si="16"/>
        <v>12302.994709961511</v>
      </c>
      <c r="I80" s="87">
        <f t="shared" si="17"/>
        <v>9837.4071563140387</v>
      </c>
      <c r="J80" s="87">
        <f t="shared" si="18"/>
        <v>9231.2904478779274</v>
      </c>
      <c r="K80" s="71">
        <f t="shared" si="22"/>
        <v>7453.613329485981</v>
      </c>
      <c r="L80" s="154">
        <v>1.0054000000000001</v>
      </c>
      <c r="P80" s="91"/>
      <c r="U80" s="91"/>
    </row>
    <row r="81" spans="2:21" s="90" customFormat="1" ht="24.75" customHeight="1" thickBot="1" x14ac:dyDescent="0.25">
      <c r="B81" s="95">
        <v>21</v>
      </c>
      <c r="C81" s="89">
        <v>500</v>
      </c>
      <c r="D81" s="89">
        <f t="shared" si="15"/>
        <v>7450</v>
      </c>
      <c r="E81" s="89"/>
      <c r="F81" s="96">
        <f t="shared" si="19"/>
        <v>0</v>
      </c>
      <c r="G81" s="96">
        <f t="shared" si="20"/>
        <v>7450</v>
      </c>
      <c r="H81" s="89">
        <f t="shared" si="16"/>
        <v>13910.264233858048</v>
      </c>
      <c r="I81" s="89">
        <f t="shared" si="17"/>
        <v>10878.46454991131</v>
      </c>
      <c r="J81" s="89">
        <f t="shared" si="18"/>
        <v>10146.698518032434</v>
      </c>
      <c r="K81" s="71">
        <f t="shared" si="22"/>
        <v>7993.8628414652057</v>
      </c>
      <c r="L81" s="154">
        <v>1.0054000000000001</v>
      </c>
      <c r="P81" s="91"/>
      <c r="U81" s="91"/>
    </row>
    <row r="84" spans="2:21" ht="15" x14ac:dyDescent="0.25">
      <c r="B84" s="124" t="s">
        <v>69</v>
      </c>
      <c r="C84" s="124"/>
      <c r="D84" s="124"/>
      <c r="E84" s="124"/>
      <c r="F84" s="124"/>
      <c r="G84" s="124"/>
      <c r="H84" s="124"/>
      <c r="I84" s="124"/>
      <c r="J84" s="124"/>
      <c r="K84" s="124"/>
    </row>
    <row r="85" spans="2:21" ht="15" thickBot="1" x14ac:dyDescent="0.25">
      <c r="I85" s="30"/>
      <c r="J85" s="30"/>
      <c r="K85" s="30"/>
    </row>
    <row r="86" spans="2:21" ht="69.75" customHeight="1" x14ac:dyDescent="0.2">
      <c r="B86" s="97" t="s">
        <v>0</v>
      </c>
      <c r="C86" s="83" t="s">
        <v>59</v>
      </c>
      <c r="D86" s="83" t="s">
        <v>58</v>
      </c>
      <c r="E86" s="83" t="s">
        <v>61</v>
      </c>
      <c r="F86" s="83" t="s">
        <v>60</v>
      </c>
      <c r="G86" s="83" t="s">
        <v>62</v>
      </c>
      <c r="H86" s="83" t="s">
        <v>65</v>
      </c>
      <c r="I86" s="83" t="s">
        <v>38</v>
      </c>
      <c r="J86" s="83" t="s">
        <v>64</v>
      </c>
      <c r="K86" s="98" t="s">
        <v>73</v>
      </c>
    </row>
    <row r="87" spans="2:21" x14ac:dyDescent="0.2">
      <c r="B87" s="10">
        <v>2008</v>
      </c>
      <c r="C87" s="32"/>
      <c r="D87" s="32">
        <f>C87</f>
        <v>0</v>
      </c>
      <c r="E87" s="32"/>
      <c r="F87" s="32">
        <f>E87</f>
        <v>0</v>
      </c>
      <c r="G87" s="32">
        <f>D87+E87</f>
        <v>0</v>
      </c>
      <c r="H87" s="32">
        <f>C87+E87</f>
        <v>0</v>
      </c>
      <c r="I87" s="32">
        <f>C87+E87</f>
        <v>0</v>
      </c>
      <c r="J87" s="32">
        <f>C87+E87</f>
        <v>0</v>
      </c>
      <c r="K87" s="92">
        <f>C87+E87</f>
        <v>0</v>
      </c>
    </row>
    <row r="88" spans="2:21" x14ac:dyDescent="0.2">
      <c r="B88" s="61">
        <v>2009</v>
      </c>
      <c r="C88" s="62"/>
      <c r="D88" s="62">
        <f t="shared" ref="D88:D107" si="23">D87+C88</f>
        <v>0</v>
      </c>
      <c r="E88" s="62"/>
      <c r="F88" s="62">
        <f>F87+E88</f>
        <v>0</v>
      </c>
      <c r="G88" s="62">
        <f>G87+E88+C88</f>
        <v>0</v>
      </c>
      <c r="H88" s="62">
        <f>C88+E88+H87*$H$4</f>
        <v>0</v>
      </c>
      <c r="I88" s="62">
        <f>C88+E88+I87*$I$4</f>
        <v>0</v>
      </c>
      <c r="J88" s="62">
        <f>C88+E88+J87*$J$4</f>
        <v>0</v>
      </c>
      <c r="K88" s="71">
        <f>C88+E88+K87*$K$4</f>
        <v>0</v>
      </c>
    </row>
    <row r="89" spans="2:21" x14ac:dyDescent="0.2">
      <c r="B89" s="61">
        <v>2010</v>
      </c>
      <c r="C89" s="62"/>
      <c r="D89" s="62">
        <f t="shared" si="23"/>
        <v>0</v>
      </c>
      <c r="E89" s="62"/>
      <c r="F89" s="62">
        <f t="shared" ref="F89:F107" si="24">F88+E89</f>
        <v>0</v>
      </c>
      <c r="G89" s="62">
        <f t="shared" ref="G89:G107" si="25">G88+E89+C89</f>
        <v>0</v>
      </c>
      <c r="H89" s="62">
        <f t="shared" ref="H89:H107" si="26">C89+E89+H88*$H$4</f>
        <v>0</v>
      </c>
      <c r="I89" s="62">
        <f t="shared" ref="I89:I107" si="27">C89+E89+I88*$I$4</f>
        <v>0</v>
      </c>
      <c r="J89" s="62">
        <f t="shared" ref="J89:J107" si="28">C89+E89+J88*$J$4</f>
        <v>0</v>
      </c>
      <c r="K89" s="71">
        <f t="shared" ref="K89:K95" si="29">C89+E89+K88*$K$4</f>
        <v>0</v>
      </c>
    </row>
    <row r="90" spans="2:21" x14ac:dyDescent="0.2">
      <c r="B90" s="10">
        <v>2011</v>
      </c>
      <c r="C90" s="62"/>
      <c r="D90" s="62">
        <f t="shared" si="23"/>
        <v>0</v>
      </c>
      <c r="E90" s="62"/>
      <c r="F90" s="62">
        <f t="shared" si="24"/>
        <v>0</v>
      </c>
      <c r="G90" s="62">
        <f t="shared" si="25"/>
        <v>0</v>
      </c>
      <c r="H90" s="62">
        <f t="shared" si="26"/>
        <v>0</v>
      </c>
      <c r="I90" s="62">
        <f t="shared" si="27"/>
        <v>0</v>
      </c>
      <c r="J90" s="62">
        <f t="shared" si="28"/>
        <v>0</v>
      </c>
      <c r="K90" s="71">
        <f t="shared" si="29"/>
        <v>0</v>
      </c>
    </row>
    <row r="91" spans="2:21" x14ac:dyDescent="0.2">
      <c r="B91" s="61">
        <v>2012</v>
      </c>
      <c r="C91" s="62"/>
      <c r="D91" s="62">
        <f t="shared" si="23"/>
        <v>0</v>
      </c>
      <c r="E91" s="62"/>
      <c r="F91" s="62">
        <f t="shared" si="24"/>
        <v>0</v>
      </c>
      <c r="G91" s="62">
        <f t="shared" si="25"/>
        <v>0</v>
      </c>
      <c r="H91" s="62">
        <f t="shared" si="26"/>
        <v>0</v>
      </c>
      <c r="I91" s="62">
        <f t="shared" si="27"/>
        <v>0</v>
      </c>
      <c r="J91" s="62">
        <f t="shared" si="28"/>
        <v>0</v>
      </c>
      <c r="K91" s="71">
        <f t="shared" si="29"/>
        <v>0</v>
      </c>
    </row>
    <row r="92" spans="2:21" x14ac:dyDescent="0.2">
      <c r="B92" s="61">
        <v>2013</v>
      </c>
      <c r="C92" s="62"/>
      <c r="D92" s="62">
        <f t="shared" si="23"/>
        <v>0</v>
      </c>
      <c r="E92" s="62"/>
      <c r="F92" s="62">
        <f t="shared" si="24"/>
        <v>0</v>
      </c>
      <c r="G92" s="62">
        <f t="shared" si="25"/>
        <v>0</v>
      </c>
      <c r="H92" s="62">
        <f t="shared" si="26"/>
        <v>0</v>
      </c>
      <c r="I92" s="62">
        <f t="shared" si="27"/>
        <v>0</v>
      </c>
      <c r="J92" s="62">
        <f t="shared" si="28"/>
        <v>0</v>
      </c>
      <c r="K92" s="71">
        <f t="shared" si="29"/>
        <v>0</v>
      </c>
    </row>
    <row r="93" spans="2:21" x14ac:dyDescent="0.2">
      <c r="B93" s="10">
        <v>2014</v>
      </c>
      <c r="C93" s="62"/>
      <c r="D93" s="62">
        <f t="shared" si="23"/>
        <v>0</v>
      </c>
      <c r="E93" s="62"/>
      <c r="F93" s="62">
        <f t="shared" si="24"/>
        <v>0</v>
      </c>
      <c r="G93" s="62">
        <f t="shared" si="25"/>
        <v>0</v>
      </c>
      <c r="H93" s="62">
        <f t="shared" si="26"/>
        <v>0</v>
      </c>
      <c r="I93" s="62">
        <f t="shared" si="27"/>
        <v>0</v>
      </c>
      <c r="J93" s="62">
        <f t="shared" si="28"/>
        <v>0</v>
      </c>
      <c r="K93" s="71">
        <f t="shared" si="29"/>
        <v>0</v>
      </c>
    </row>
    <row r="94" spans="2:21" x14ac:dyDescent="0.2">
      <c r="B94" s="61">
        <v>2015</v>
      </c>
      <c r="C94" s="62"/>
      <c r="D94" s="62">
        <f t="shared" si="23"/>
        <v>0</v>
      </c>
      <c r="E94" s="62"/>
      <c r="F94" s="62">
        <f t="shared" si="24"/>
        <v>0</v>
      </c>
      <c r="G94" s="62">
        <f t="shared" si="25"/>
        <v>0</v>
      </c>
      <c r="H94" s="62">
        <f t="shared" si="26"/>
        <v>0</v>
      </c>
      <c r="I94" s="62">
        <f t="shared" si="27"/>
        <v>0</v>
      </c>
      <c r="J94" s="62">
        <f t="shared" si="28"/>
        <v>0</v>
      </c>
      <c r="K94" s="71">
        <f t="shared" si="29"/>
        <v>0</v>
      </c>
    </row>
    <row r="95" spans="2:21" x14ac:dyDescent="0.2">
      <c r="B95" s="61">
        <v>2016</v>
      </c>
      <c r="C95" s="62"/>
      <c r="D95" s="62">
        <f t="shared" si="23"/>
        <v>0</v>
      </c>
      <c r="E95" s="62"/>
      <c r="F95" s="62">
        <f t="shared" si="24"/>
        <v>0</v>
      </c>
      <c r="G95" s="62">
        <f t="shared" si="25"/>
        <v>0</v>
      </c>
      <c r="H95" s="62">
        <f t="shared" si="26"/>
        <v>0</v>
      </c>
      <c r="I95" s="62">
        <f t="shared" si="27"/>
        <v>0</v>
      </c>
      <c r="J95" s="62">
        <f t="shared" si="28"/>
        <v>0</v>
      </c>
      <c r="K95" s="71">
        <f t="shared" si="29"/>
        <v>0</v>
      </c>
    </row>
    <row r="96" spans="2:21" x14ac:dyDescent="0.2">
      <c r="B96" s="61">
        <v>10</v>
      </c>
      <c r="C96" s="62">
        <v>1600</v>
      </c>
      <c r="D96" s="62">
        <f t="shared" si="23"/>
        <v>1600</v>
      </c>
      <c r="E96" s="62">
        <v>600</v>
      </c>
      <c r="F96" s="62">
        <f t="shared" si="24"/>
        <v>600</v>
      </c>
      <c r="G96" s="62">
        <f t="shared" si="25"/>
        <v>2200</v>
      </c>
      <c r="H96" s="62">
        <f t="shared" si="26"/>
        <v>2200</v>
      </c>
      <c r="I96" s="62">
        <f t="shared" si="27"/>
        <v>2200</v>
      </c>
      <c r="J96" s="62">
        <f t="shared" si="28"/>
        <v>2200</v>
      </c>
      <c r="K96" s="94">
        <f>C96+E96+K95*L96</f>
        <v>2200</v>
      </c>
      <c r="L96" s="156">
        <v>1.0138</v>
      </c>
    </row>
    <row r="97" spans="2:16" x14ac:dyDescent="0.2">
      <c r="B97" s="61">
        <v>11</v>
      </c>
      <c r="C97" s="62">
        <v>600</v>
      </c>
      <c r="D97" s="62">
        <f t="shared" si="23"/>
        <v>2200</v>
      </c>
      <c r="E97" s="62">
        <v>600</v>
      </c>
      <c r="F97" s="62">
        <f t="shared" si="24"/>
        <v>1200</v>
      </c>
      <c r="G97" s="62">
        <f t="shared" si="25"/>
        <v>3400</v>
      </c>
      <c r="H97" s="62">
        <f t="shared" si="26"/>
        <v>3598</v>
      </c>
      <c r="I97" s="62">
        <f t="shared" si="27"/>
        <v>3521</v>
      </c>
      <c r="J97" s="62">
        <f t="shared" si="28"/>
        <v>3499</v>
      </c>
      <c r="K97" s="94">
        <f t="shared" ref="K97:K107" si="30">C97+E97+K96*L97</f>
        <v>3430.36</v>
      </c>
      <c r="L97" s="156">
        <v>1.0138</v>
      </c>
    </row>
    <row r="98" spans="2:16" x14ac:dyDescent="0.2">
      <c r="B98" s="61">
        <v>12</v>
      </c>
      <c r="C98" s="62">
        <v>600</v>
      </c>
      <c r="D98" s="62">
        <f t="shared" si="23"/>
        <v>2800</v>
      </c>
      <c r="E98" s="62">
        <v>600</v>
      </c>
      <c r="F98" s="62">
        <f t="shared" si="24"/>
        <v>1800</v>
      </c>
      <c r="G98" s="62">
        <f t="shared" si="25"/>
        <v>4600</v>
      </c>
      <c r="H98" s="62">
        <f t="shared" si="26"/>
        <v>5121.82</v>
      </c>
      <c r="I98" s="62">
        <f t="shared" si="27"/>
        <v>4914.6549999999997</v>
      </c>
      <c r="J98" s="62">
        <f t="shared" si="28"/>
        <v>4856.4549999999999</v>
      </c>
      <c r="K98" s="94">
        <f t="shared" si="30"/>
        <v>4677.6989680000006</v>
      </c>
      <c r="L98" s="156">
        <v>1.0138</v>
      </c>
    </row>
    <row r="99" spans="2:16" x14ac:dyDescent="0.2">
      <c r="B99" s="61">
        <v>13</v>
      </c>
      <c r="C99" s="62">
        <v>600</v>
      </c>
      <c r="D99" s="62">
        <f t="shared" si="23"/>
        <v>3400</v>
      </c>
      <c r="E99" s="62">
        <v>600</v>
      </c>
      <c r="F99" s="62">
        <f t="shared" si="24"/>
        <v>2400</v>
      </c>
      <c r="G99" s="62">
        <f t="shared" si="25"/>
        <v>5800</v>
      </c>
      <c r="H99" s="62">
        <f t="shared" si="26"/>
        <v>6782.7838000000002</v>
      </c>
      <c r="I99" s="62">
        <f t="shared" si="27"/>
        <v>6384.9610249999996</v>
      </c>
      <c r="J99" s="62">
        <f t="shared" si="28"/>
        <v>6274.9954749999997</v>
      </c>
      <c r="K99" s="94">
        <f t="shared" si="30"/>
        <v>5942.2512137584008</v>
      </c>
      <c r="L99" s="156">
        <v>1.0138</v>
      </c>
    </row>
    <row r="100" spans="2:16" x14ac:dyDescent="0.2">
      <c r="B100" s="61">
        <v>14</v>
      </c>
      <c r="C100" s="62">
        <v>600</v>
      </c>
      <c r="D100" s="62">
        <f t="shared" si="23"/>
        <v>4000</v>
      </c>
      <c r="E100" s="62">
        <v>600</v>
      </c>
      <c r="F100" s="62">
        <f t="shared" si="24"/>
        <v>3000</v>
      </c>
      <c r="G100" s="62">
        <f t="shared" si="25"/>
        <v>7000</v>
      </c>
      <c r="H100" s="62">
        <f t="shared" si="26"/>
        <v>8593.2343419999997</v>
      </c>
      <c r="I100" s="62">
        <f t="shared" si="27"/>
        <v>7936.133881374999</v>
      </c>
      <c r="J100" s="62">
        <f t="shared" si="28"/>
        <v>7757.370271374999</v>
      </c>
      <c r="K100" s="94">
        <f t="shared" si="30"/>
        <v>7224.2542805082667</v>
      </c>
      <c r="L100" s="156">
        <v>1.0138</v>
      </c>
    </row>
    <row r="101" spans="2:16" x14ac:dyDescent="0.2">
      <c r="B101" s="61">
        <v>15</v>
      </c>
      <c r="C101" s="62">
        <v>600</v>
      </c>
      <c r="D101" s="62">
        <f t="shared" si="23"/>
        <v>4600</v>
      </c>
      <c r="E101" s="62">
        <v>600</v>
      </c>
      <c r="F101" s="62">
        <f t="shared" si="24"/>
        <v>3600</v>
      </c>
      <c r="G101" s="62">
        <f t="shared" si="25"/>
        <v>8200</v>
      </c>
      <c r="H101" s="62">
        <f t="shared" si="26"/>
        <v>10566.62543278</v>
      </c>
      <c r="I101" s="62">
        <f t="shared" si="27"/>
        <v>9572.621244850623</v>
      </c>
      <c r="J101" s="62">
        <f t="shared" si="28"/>
        <v>9306.4519335868736</v>
      </c>
      <c r="K101" s="94">
        <f t="shared" si="30"/>
        <v>8523.9489895792813</v>
      </c>
      <c r="L101" s="156">
        <v>1.0138</v>
      </c>
    </row>
    <row r="102" spans="2:16" x14ac:dyDescent="0.2">
      <c r="B102" s="61">
        <v>16</v>
      </c>
      <c r="C102" s="62">
        <v>600</v>
      </c>
      <c r="D102" s="62">
        <f t="shared" si="23"/>
        <v>5200</v>
      </c>
      <c r="E102" s="62">
        <v>600</v>
      </c>
      <c r="F102" s="62">
        <f t="shared" si="24"/>
        <v>4200</v>
      </c>
      <c r="G102" s="62">
        <f t="shared" si="25"/>
        <v>9400</v>
      </c>
      <c r="H102" s="62">
        <f t="shared" si="26"/>
        <v>12717.6217217302</v>
      </c>
      <c r="I102" s="62">
        <f t="shared" si="27"/>
        <v>11299.115413317406</v>
      </c>
      <c r="J102" s="62">
        <f t="shared" si="28"/>
        <v>10925.242270598283</v>
      </c>
      <c r="K102" s="94">
        <f t="shared" si="30"/>
        <v>9841.5794856354751</v>
      </c>
      <c r="L102" s="156">
        <v>1.0138</v>
      </c>
    </row>
    <row r="103" spans="2:16" x14ac:dyDescent="0.2">
      <c r="B103" s="61">
        <v>17</v>
      </c>
      <c r="C103" s="62">
        <v>600</v>
      </c>
      <c r="D103" s="62">
        <f t="shared" si="23"/>
        <v>5800</v>
      </c>
      <c r="E103" s="62">
        <v>600</v>
      </c>
      <c r="F103" s="62">
        <f t="shared" si="24"/>
        <v>4800</v>
      </c>
      <c r="G103" s="62">
        <f t="shared" si="25"/>
        <v>10600</v>
      </c>
      <c r="H103" s="62">
        <f t="shared" si="26"/>
        <v>15062.207676685919</v>
      </c>
      <c r="I103" s="62">
        <f t="shared" si="27"/>
        <v>13120.566761049862</v>
      </c>
      <c r="J103" s="62">
        <f t="shared" si="28"/>
        <v>12616.878172775205</v>
      </c>
      <c r="K103" s="94">
        <f t="shared" si="30"/>
        <v>11177.393282537245</v>
      </c>
      <c r="L103" s="156">
        <v>1.0138</v>
      </c>
    </row>
    <row r="104" spans="2:16" ht="23.25" customHeight="1" x14ac:dyDescent="0.2">
      <c r="B104" s="93">
        <v>18</v>
      </c>
      <c r="C104" s="87">
        <f>600+500+50</f>
        <v>1150</v>
      </c>
      <c r="D104" s="87">
        <f t="shared" si="23"/>
        <v>6950</v>
      </c>
      <c r="E104" s="88">
        <v>650</v>
      </c>
      <c r="F104" s="88">
        <f t="shared" si="24"/>
        <v>5450</v>
      </c>
      <c r="G104" s="88">
        <f t="shared" si="25"/>
        <v>12400</v>
      </c>
      <c r="H104" s="87">
        <f t="shared" si="26"/>
        <v>18217.806367587655</v>
      </c>
      <c r="I104" s="87">
        <f t="shared" si="27"/>
        <v>15642.197932907604</v>
      </c>
      <c r="J104" s="87">
        <f t="shared" si="28"/>
        <v>14984.637690550087</v>
      </c>
      <c r="K104" s="94">
        <f t="shared" si="30"/>
        <v>13131.641309836259</v>
      </c>
      <c r="L104" s="156">
        <v>1.0138</v>
      </c>
    </row>
    <row r="105" spans="2:16" x14ac:dyDescent="0.2">
      <c r="B105" s="93">
        <v>19</v>
      </c>
      <c r="C105" s="87"/>
      <c r="D105" s="87">
        <f t="shared" si="23"/>
        <v>6950</v>
      </c>
      <c r="E105" s="88"/>
      <c r="F105" s="88">
        <f t="shared" si="24"/>
        <v>5450</v>
      </c>
      <c r="G105" s="88">
        <f t="shared" si="25"/>
        <v>12400</v>
      </c>
      <c r="H105" s="87">
        <f t="shared" si="26"/>
        <v>19857.408940670546</v>
      </c>
      <c r="I105" s="87">
        <f t="shared" si="27"/>
        <v>16502.518819217523</v>
      </c>
      <c r="J105" s="87">
        <f t="shared" si="28"/>
        <v>15658.946386624841</v>
      </c>
      <c r="K105" s="94">
        <f>C105+E105+K104*L105</f>
        <v>13202.552172909376</v>
      </c>
      <c r="L105" s="154">
        <v>1.0054000000000001</v>
      </c>
    </row>
    <row r="106" spans="2:16" x14ac:dyDescent="0.2">
      <c r="B106" s="93">
        <v>20</v>
      </c>
      <c r="C106" s="87"/>
      <c r="D106" s="87">
        <f t="shared" si="23"/>
        <v>6950</v>
      </c>
      <c r="E106" s="88"/>
      <c r="F106" s="88">
        <f t="shared" si="24"/>
        <v>5450</v>
      </c>
      <c r="G106" s="88">
        <f t="shared" si="25"/>
        <v>12400</v>
      </c>
      <c r="H106" s="87">
        <f t="shared" si="26"/>
        <v>21644.575745330898</v>
      </c>
      <c r="I106" s="87">
        <f t="shared" si="27"/>
        <v>17410.157354274485</v>
      </c>
      <c r="J106" s="87">
        <f t="shared" si="28"/>
        <v>16363.598974022958</v>
      </c>
      <c r="K106" s="94">
        <f t="shared" si="30"/>
        <v>13273.845954643088</v>
      </c>
      <c r="L106" s="154">
        <v>1.0054000000000001</v>
      </c>
    </row>
    <row r="107" spans="2:16" ht="24.75" customHeight="1" thickBot="1" x14ac:dyDescent="0.25">
      <c r="B107" s="95">
        <v>21</v>
      </c>
      <c r="C107" s="89">
        <v>500</v>
      </c>
      <c r="D107" s="89">
        <f t="shared" si="23"/>
        <v>7450</v>
      </c>
      <c r="E107" s="89"/>
      <c r="F107" s="96">
        <f t="shared" si="24"/>
        <v>5450</v>
      </c>
      <c r="G107" s="96">
        <f t="shared" si="25"/>
        <v>12900</v>
      </c>
      <c r="H107" s="89">
        <f t="shared" si="26"/>
        <v>24092.587562410681</v>
      </c>
      <c r="I107" s="89">
        <f t="shared" si="27"/>
        <v>18867.71600875958</v>
      </c>
      <c r="J107" s="89">
        <f t="shared" si="28"/>
        <v>17599.96092785399</v>
      </c>
      <c r="K107" s="94">
        <f t="shared" si="30"/>
        <v>13845.524722798162</v>
      </c>
      <c r="L107" s="154">
        <v>1.0054000000000001</v>
      </c>
    </row>
    <row r="109" spans="2:16" ht="138" customHeight="1" x14ac:dyDescent="0.2"/>
    <row r="110" spans="2:16" ht="15" x14ac:dyDescent="0.25">
      <c r="B110" s="124" t="s">
        <v>71</v>
      </c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2:16" ht="15" thickBot="1" x14ac:dyDescent="0.25">
      <c r="I111" s="30"/>
      <c r="J111" s="30"/>
      <c r="K111" s="30"/>
      <c r="L111" s="55"/>
      <c r="M111" s="1"/>
      <c r="P111" s="1"/>
    </row>
    <row r="112" spans="2:16" ht="83.25" customHeight="1" x14ac:dyDescent="0.2">
      <c r="B112" s="97" t="s">
        <v>0</v>
      </c>
      <c r="C112" s="83" t="s">
        <v>59</v>
      </c>
      <c r="D112" s="83" t="s">
        <v>58</v>
      </c>
      <c r="E112" s="83" t="s">
        <v>61</v>
      </c>
      <c r="F112" s="83" t="s">
        <v>60</v>
      </c>
      <c r="G112" s="83" t="s">
        <v>63</v>
      </c>
      <c r="H112" s="83" t="s">
        <v>65</v>
      </c>
      <c r="I112" s="83" t="s">
        <v>38</v>
      </c>
      <c r="J112" s="83" t="s">
        <v>64</v>
      </c>
      <c r="K112" s="98" t="s">
        <v>72</v>
      </c>
    </row>
    <row r="113" spans="2:21" x14ac:dyDescent="0.2">
      <c r="B113" s="10">
        <v>2001</v>
      </c>
      <c r="C113" s="32"/>
      <c r="D113" s="32">
        <f>C113</f>
        <v>0</v>
      </c>
      <c r="E113" s="32"/>
      <c r="F113" s="32">
        <f>E113</f>
        <v>0</v>
      </c>
      <c r="G113" s="32">
        <f>D113+E113</f>
        <v>0</v>
      </c>
      <c r="H113" s="32">
        <f>C113</f>
        <v>0</v>
      </c>
      <c r="I113" s="32">
        <f>C113</f>
        <v>0</v>
      </c>
      <c r="J113" s="32">
        <f>C113</f>
        <v>0</v>
      </c>
      <c r="K113" s="92">
        <f>C113</f>
        <v>0</v>
      </c>
      <c r="U113" s="27"/>
    </row>
    <row r="114" spans="2:21" s="66" customFormat="1" x14ac:dyDescent="0.2">
      <c r="B114" s="61">
        <v>2002</v>
      </c>
      <c r="C114" s="62"/>
      <c r="D114" s="62">
        <f t="shared" ref="D114:D133" si="31">D113+C114</f>
        <v>0</v>
      </c>
      <c r="E114" s="62"/>
      <c r="F114" s="62">
        <f>F113+E114</f>
        <v>0</v>
      </c>
      <c r="G114" s="62">
        <f>G113+E114+C114</f>
        <v>0</v>
      </c>
      <c r="H114" s="62">
        <f t="shared" ref="H114:H133" si="32">C114+H113*$H$4</f>
        <v>0</v>
      </c>
      <c r="I114" s="62">
        <f t="shared" ref="I114:I133" si="33">C114+I113*$I$4</f>
        <v>0</v>
      </c>
      <c r="J114" s="62">
        <f t="shared" ref="J114:J133" si="34">C114+J113*$J$4</f>
        <v>0</v>
      </c>
      <c r="K114" s="71">
        <f>C114+K113*$K$4</f>
        <v>0</v>
      </c>
      <c r="U114" s="86"/>
    </row>
    <row r="115" spans="2:21" s="66" customFormat="1" x14ac:dyDescent="0.2">
      <c r="B115" s="10">
        <v>2003</v>
      </c>
      <c r="C115" s="62"/>
      <c r="D115" s="62">
        <f t="shared" si="31"/>
        <v>0</v>
      </c>
      <c r="E115" s="62"/>
      <c r="F115" s="62">
        <f t="shared" ref="F115:F133" si="35">F114+E115</f>
        <v>0</v>
      </c>
      <c r="G115" s="62">
        <f t="shared" ref="G115:G133" si="36">G114+E115+C115</f>
        <v>0</v>
      </c>
      <c r="H115" s="62">
        <f t="shared" si="32"/>
        <v>0</v>
      </c>
      <c r="I115" s="62">
        <f t="shared" si="33"/>
        <v>0</v>
      </c>
      <c r="J115" s="62">
        <f t="shared" si="34"/>
        <v>0</v>
      </c>
      <c r="K115" s="71">
        <f t="shared" ref="K115:K128" si="37">C115+K114*$K$4</f>
        <v>0</v>
      </c>
      <c r="U115" s="86"/>
    </row>
    <row r="116" spans="2:21" s="66" customFormat="1" x14ac:dyDescent="0.2">
      <c r="B116" s="61">
        <v>2004</v>
      </c>
      <c r="C116" s="62"/>
      <c r="D116" s="62">
        <f t="shared" si="31"/>
        <v>0</v>
      </c>
      <c r="E116" s="62"/>
      <c r="F116" s="62">
        <f t="shared" si="35"/>
        <v>0</v>
      </c>
      <c r="G116" s="62">
        <f t="shared" si="36"/>
        <v>0</v>
      </c>
      <c r="H116" s="62">
        <f t="shared" si="32"/>
        <v>0</v>
      </c>
      <c r="I116" s="62">
        <f t="shared" si="33"/>
        <v>0</v>
      </c>
      <c r="J116" s="62">
        <f t="shared" si="34"/>
        <v>0</v>
      </c>
      <c r="K116" s="71">
        <f t="shared" si="37"/>
        <v>0</v>
      </c>
      <c r="U116" s="86"/>
    </row>
    <row r="117" spans="2:21" s="66" customFormat="1" x14ac:dyDescent="0.2">
      <c r="B117" s="10">
        <v>2005</v>
      </c>
      <c r="C117" s="62"/>
      <c r="D117" s="62">
        <f t="shared" si="31"/>
        <v>0</v>
      </c>
      <c r="E117" s="62"/>
      <c r="F117" s="62">
        <f t="shared" si="35"/>
        <v>0</v>
      </c>
      <c r="G117" s="62">
        <f t="shared" si="36"/>
        <v>0</v>
      </c>
      <c r="H117" s="62">
        <f t="shared" si="32"/>
        <v>0</v>
      </c>
      <c r="I117" s="62">
        <f t="shared" si="33"/>
        <v>0</v>
      </c>
      <c r="J117" s="62">
        <f t="shared" si="34"/>
        <v>0</v>
      </c>
      <c r="K117" s="71">
        <f t="shared" si="37"/>
        <v>0</v>
      </c>
      <c r="U117" s="86"/>
    </row>
    <row r="118" spans="2:21" s="66" customFormat="1" x14ac:dyDescent="0.2">
      <c r="B118" s="61">
        <v>2006</v>
      </c>
      <c r="C118" s="62"/>
      <c r="D118" s="62">
        <f t="shared" si="31"/>
        <v>0</v>
      </c>
      <c r="E118" s="62"/>
      <c r="F118" s="62">
        <f t="shared" si="35"/>
        <v>0</v>
      </c>
      <c r="G118" s="62">
        <f t="shared" si="36"/>
        <v>0</v>
      </c>
      <c r="H118" s="62">
        <f t="shared" si="32"/>
        <v>0</v>
      </c>
      <c r="I118" s="62">
        <f t="shared" si="33"/>
        <v>0</v>
      </c>
      <c r="J118" s="62">
        <f t="shared" si="34"/>
        <v>0</v>
      </c>
      <c r="K118" s="71">
        <f t="shared" si="37"/>
        <v>0</v>
      </c>
      <c r="U118" s="86"/>
    </row>
    <row r="119" spans="2:21" s="66" customFormat="1" x14ac:dyDescent="0.2">
      <c r="B119" s="10">
        <v>2007</v>
      </c>
      <c r="C119" s="62"/>
      <c r="D119" s="62">
        <f t="shared" si="31"/>
        <v>0</v>
      </c>
      <c r="E119" s="62"/>
      <c r="F119" s="62">
        <f t="shared" si="35"/>
        <v>0</v>
      </c>
      <c r="G119" s="62">
        <f t="shared" si="36"/>
        <v>0</v>
      </c>
      <c r="H119" s="62">
        <f t="shared" si="32"/>
        <v>0</v>
      </c>
      <c r="I119" s="62">
        <f t="shared" si="33"/>
        <v>0</v>
      </c>
      <c r="J119" s="62">
        <f t="shared" si="34"/>
        <v>0</v>
      </c>
      <c r="K119" s="71">
        <f t="shared" si="37"/>
        <v>0</v>
      </c>
      <c r="U119" s="86"/>
    </row>
    <row r="120" spans="2:21" s="66" customFormat="1" x14ac:dyDescent="0.2">
      <c r="B120" s="61">
        <v>2008</v>
      </c>
      <c r="C120" s="62"/>
      <c r="D120" s="62">
        <f t="shared" si="31"/>
        <v>0</v>
      </c>
      <c r="E120" s="62"/>
      <c r="F120" s="62">
        <f t="shared" si="35"/>
        <v>0</v>
      </c>
      <c r="G120" s="62">
        <f t="shared" si="36"/>
        <v>0</v>
      </c>
      <c r="H120" s="62">
        <f t="shared" si="32"/>
        <v>0</v>
      </c>
      <c r="I120" s="62">
        <f t="shared" si="33"/>
        <v>0</v>
      </c>
      <c r="J120" s="62">
        <f t="shared" si="34"/>
        <v>0</v>
      </c>
      <c r="K120" s="71">
        <f t="shared" si="37"/>
        <v>0</v>
      </c>
      <c r="U120" s="86"/>
    </row>
    <row r="121" spans="2:21" s="66" customFormat="1" x14ac:dyDescent="0.2">
      <c r="B121" s="10">
        <v>2009</v>
      </c>
      <c r="C121" s="62"/>
      <c r="D121" s="62">
        <f t="shared" si="31"/>
        <v>0</v>
      </c>
      <c r="E121" s="62"/>
      <c r="F121" s="62">
        <f t="shared" si="35"/>
        <v>0</v>
      </c>
      <c r="G121" s="62">
        <f t="shared" si="36"/>
        <v>0</v>
      </c>
      <c r="H121" s="62">
        <f t="shared" si="32"/>
        <v>0</v>
      </c>
      <c r="I121" s="62">
        <f t="shared" si="33"/>
        <v>0</v>
      </c>
      <c r="J121" s="62">
        <f t="shared" si="34"/>
        <v>0</v>
      </c>
      <c r="K121" s="71">
        <f t="shared" si="37"/>
        <v>0</v>
      </c>
      <c r="U121" s="86"/>
    </row>
    <row r="122" spans="2:21" s="66" customFormat="1" x14ac:dyDescent="0.2">
      <c r="B122" s="61">
        <v>2010</v>
      </c>
      <c r="C122" s="62"/>
      <c r="D122" s="62">
        <f t="shared" si="31"/>
        <v>0</v>
      </c>
      <c r="E122" s="62"/>
      <c r="F122" s="62">
        <f t="shared" si="35"/>
        <v>0</v>
      </c>
      <c r="G122" s="62">
        <f t="shared" si="36"/>
        <v>0</v>
      </c>
      <c r="H122" s="62">
        <f t="shared" si="32"/>
        <v>0</v>
      </c>
      <c r="I122" s="62">
        <f t="shared" si="33"/>
        <v>0</v>
      </c>
      <c r="J122" s="62">
        <f t="shared" si="34"/>
        <v>0</v>
      </c>
      <c r="K122" s="71">
        <f t="shared" si="37"/>
        <v>0</v>
      </c>
      <c r="U122" s="86"/>
    </row>
    <row r="123" spans="2:21" s="66" customFormat="1" x14ac:dyDescent="0.2">
      <c r="B123" s="10">
        <v>2011</v>
      </c>
      <c r="C123" s="62"/>
      <c r="D123" s="62">
        <f t="shared" si="31"/>
        <v>0</v>
      </c>
      <c r="E123" s="62"/>
      <c r="F123" s="62">
        <f t="shared" si="35"/>
        <v>0</v>
      </c>
      <c r="G123" s="62">
        <f t="shared" si="36"/>
        <v>0</v>
      </c>
      <c r="H123" s="62">
        <f t="shared" si="32"/>
        <v>0</v>
      </c>
      <c r="I123" s="62">
        <f t="shared" si="33"/>
        <v>0</v>
      </c>
      <c r="J123" s="62">
        <f t="shared" si="34"/>
        <v>0</v>
      </c>
      <c r="K123" s="71">
        <f t="shared" si="37"/>
        <v>0</v>
      </c>
      <c r="P123" s="86"/>
      <c r="U123" s="86"/>
    </row>
    <row r="124" spans="2:21" s="66" customFormat="1" x14ac:dyDescent="0.2">
      <c r="B124" s="61">
        <v>2012</v>
      </c>
      <c r="C124" s="62"/>
      <c r="D124" s="62">
        <f t="shared" si="31"/>
        <v>0</v>
      </c>
      <c r="E124" s="62"/>
      <c r="F124" s="62">
        <f t="shared" si="35"/>
        <v>0</v>
      </c>
      <c r="G124" s="62">
        <f t="shared" si="36"/>
        <v>0</v>
      </c>
      <c r="H124" s="62">
        <f t="shared" si="32"/>
        <v>0</v>
      </c>
      <c r="I124" s="62">
        <f t="shared" si="33"/>
        <v>0</v>
      </c>
      <c r="J124" s="62">
        <f t="shared" si="34"/>
        <v>0</v>
      </c>
      <c r="K124" s="71">
        <f t="shared" si="37"/>
        <v>0</v>
      </c>
      <c r="P124" s="86"/>
      <c r="U124" s="86"/>
    </row>
    <row r="125" spans="2:21" s="66" customFormat="1" x14ac:dyDescent="0.2">
      <c r="B125" s="10">
        <v>2013</v>
      </c>
      <c r="C125" s="62"/>
      <c r="D125" s="62">
        <f t="shared" si="31"/>
        <v>0</v>
      </c>
      <c r="E125" s="62"/>
      <c r="F125" s="62">
        <f t="shared" si="35"/>
        <v>0</v>
      </c>
      <c r="G125" s="62">
        <f t="shared" si="36"/>
        <v>0</v>
      </c>
      <c r="H125" s="62">
        <f t="shared" si="32"/>
        <v>0</v>
      </c>
      <c r="I125" s="62">
        <f t="shared" si="33"/>
        <v>0</v>
      </c>
      <c r="J125" s="62">
        <f t="shared" si="34"/>
        <v>0</v>
      </c>
      <c r="K125" s="71">
        <f t="shared" si="37"/>
        <v>0</v>
      </c>
      <c r="P125" s="86"/>
      <c r="U125" s="86"/>
    </row>
    <row r="126" spans="2:21" s="66" customFormat="1" x14ac:dyDescent="0.2">
      <c r="B126" s="61">
        <v>2014</v>
      </c>
      <c r="C126" s="62"/>
      <c r="D126" s="62">
        <f t="shared" si="31"/>
        <v>0</v>
      </c>
      <c r="E126" s="62"/>
      <c r="F126" s="62">
        <f t="shared" si="35"/>
        <v>0</v>
      </c>
      <c r="G126" s="62">
        <f t="shared" si="36"/>
        <v>0</v>
      </c>
      <c r="H126" s="62">
        <f t="shared" si="32"/>
        <v>0</v>
      </c>
      <c r="I126" s="62">
        <f t="shared" si="33"/>
        <v>0</v>
      </c>
      <c r="J126" s="62">
        <f t="shared" si="34"/>
        <v>0</v>
      </c>
      <c r="K126" s="71">
        <f t="shared" si="37"/>
        <v>0</v>
      </c>
      <c r="P126" s="86"/>
      <c r="U126" s="86"/>
    </row>
    <row r="127" spans="2:21" s="66" customFormat="1" x14ac:dyDescent="0.2">
      <c r="B127" s="10">
        <v>2015</v>
      </c>
      <c r="C127" s="62"/>
      <c r="D127" s="62">
        <f t="shared" si="31"/>
        <v>0</v>
      </c>
      <c r="E127" s="62"/>
      <c r="F127" s="62">
        <f t="shared" si="35"/>
        <v>0</v>
      </c>
      <c r="G127" s="62">
        <f t="shared" si="36"/>
        <v>0</v>
      </c>
      <c r="H127" s="62">
        <f t="shared" si="32"/>
        <v>0</v>
      </c>
      <c r="I127" s="62">
        <f t="shared" si="33"/>
        <v>0</v>
      </c>
      <c r="J127" s="62">
        <f t="shared" si="34"/>
        <v>0</v>
      </c>
      <c r="K127" s="71">
        <f t="shared" si="37"/>
        <v>0</v>
      </c>
      <c r="P127" s="86"/>
      <c r="U127" s="86"/>
    </row>
    <row r="128" spans="2:21" s="66" customFormat="1" x14ac:dyDescent="0.2">
      <c r="B128" s="61">
        <v>2016</v>
      </c>
      <c r="C128" s="62"/>
      <c r="D128" s="62">
        <f t="shared" si="31"/>
        <v>0</v>
      </c>
      <c r="E128" s="62"/>
      <c r="F128" s="62">
        <f t="shared" si="35"/>
        <v>0</v>
      </c>
      <c r="G128" s="62">
        <f t="shared" si="36"/>
        <v>0</v>
      </c>
      <c r="H128" s="62">
        <f t="shared" si="32"/>
        <v>0</v>
      </c>
      <c r="I128" s="62">
        <f t="shared" si="33"/>
        <v>0</v>
      </c>
      <c r="J128" s="62">
        <f t="shared" si="34"/>
        <v>0</v>
      </c>
      <c r="K128" s="71">
        <f t="shared" si="37"/>
        <v>0</v>
      </c>
      <c r="P128" s="86"/>
      <c r="U128" s="86"/>
    </row>
    <row r="129" spans="2:21" s="66" customFormat="1" x14ac:dyDescent="0.2">
      <c r="B129" s="10">
        <v>17</v>
      </c>
      <c r="C129" s="62">
        <v>1600</v>
      </c>
      <c r="D129" s="62">
        <f t="shared" si="31"/>
        <v>1600</v>
      </c>
      <c r="E129" s="62"/>
      <c r="F129" s="62">
        <f t="shared" si="35"/>
        <v>0</v>
      </c>
      <c r="G129" s="62">
        <f t="shared" si="36"/>
        <v>1600</v>
      </c>
      <c r="H129" s="62">
        <f t="shared" si="32"/>
        <v>1600</v>
      </c>
      <c r="I129" s="62">
        <f t="shared" si="33"/>
        <v>1600</v>
      </c>
      <c r="J129" s="62">
        <f t="shared" si="34"/>
        <v>1600</v>
      </c>
      <c r="K129" s="94">
        <f>C129+K128*L129</f>
        <v>1600</v>
      </c>
      <c r="L129" s="156">
        <v>1.0033000000000001</v>
      </c>
      <c r="P129" s="86"/>
      <c r="U129" s="86"/>
    </row>
    <row r="130" spans="2:21" s="90" customFormat="1" ht="24" customHeight="1" x14ac:dyDescent="0.2">
      <c r="B130" s="93">
        <v>18</v>
      </c>
      <c r="C130" s="87">
        <f>600+500+50</f>
        <v>1150</v>
      </c>
      <c r="D130" s="87">
        <f t="shared" si="31"/>
        <v>2750</v>
      </c>
      <c r="E130" s="88"/>
      <c r="F130" s="88">
        <f t="shared" si="35"/>
        <v>0</v>
      </c>
      <c r="G130" s="88">
        <f t="shared" si="36"/>
        <v>2750</v>
      </c>
      <c r="H130" s="87">
        <f t="shared" si="32"/>
        <v>2894</v>
      </c>
      <c r="I130" s="87">
        <f t="shared" si="33"/>
        <v>2838</v>
      </c>
      <c r="J130" s="87">
        <f t="shared" si="34"/>
        <v>2822</v>
      </c>
      <c r="K130" s="94">
        <f>C130+K129*L130</f>
        <v>2755.28</v>
      </c>
      <c r="L130" s="156">
        <v>1.0033000000000001</v>
      </c>
      <c r="P130" s="91"/>
      <c r="U130" s="91"/>
    </row>
    <row r="131" spans="2:21" s="90" customFormat="1" x14ac:dyDescent="0.2">
      <c r="B131" s="93">
        <v>19</v>
      </c>
      <c r="C131" s="87"/>
      <c r="D131" s="87">
        <f t="shared" si="31"/>
        <v>2750</v>
      </c>
      <c r="E131" s="88"/>
      <c r="F131" s="88">
        <f t="shared" si="35"/>
        <v>0</v>
      </c>
      <c r="G131" s="88">
        <f t="shared" si="36"/>
        <v>2750</v>
      </c>
      <c r="H131" s="87">
        <f t="shared" si="32"/>
        <v>3154.46</v>
      </c>
      <c r="I131" s="87">
        <f t="shared" si="33"/>
        <v>2994.0899999999997</v>
      </c>
      <c r="J131" s="87">
        <f t="shared" si="34"/>
        <v>2948.99</v>
      </c>
      <c r="K131" s="94">
        <f t="shared" ref="K131:K133" si="38">C131+K130*L131</f>
        <v>2776.7711840000002</v>
      </c>
      <c r="L131" s="154">
        <v>1.0078</v>
      </c>
      <c r="P131" s="91"/>
      <c r="U131" s="91"/>
    </row>
    <row r="132" spans="2:21" s="90" customFormat="1" x14ac:dyDescent="0.2">
      <c r="B132" s="93">
        <v>20</v>
      </c>
      <c r="C132" s="87"/>
      <c r="D132" s="87">
        <f t="shared" si="31"/>
        <v>2750</v>
      </c>
      <c r="E132" s="88"/>
      <c r="F132" s="88">
        <f t="shared" si="35"/>
        <v>0</v>
      </c>
      <c r="G132" s="88">
        <f t="shared" si="36"/>
        <v>2750</v>
      </c>
      <c r="H132" s="87">
        <f t="shared" si="32"/>
        <v>3438.3614000000002</v>
      </c>
      <c r="I132" s="87">
        <f t="shared" si="33"/>
        <v>3158.7649499999993</v>
      </c>
      <c r="J132" s="87">
        <f t="shared" si="34"/>
        <v>3081.6945499999997</v>
      </c>
      <c r="K132" s="94">
        <f t="shared" si="38"/>
        <v>2798.4299992352003</v>
      </c>
      <c r="L132" s="154">
        <v>1.0078</v>
      </c>
      <c r="P132" s="91"/>
      <c r="U132" s="91"/>
    </row>
    <row r="133" spans="2:21" s="90" customFormat="1" ht="24.75" customHeight="1" thickBot="1" x14ac:dyDescent="0.25">
      <c r="B133" s="95">
        <v>21</v>
      </c>
      <c r="C133" s="89">
        <v>500</v>
      </c>
      <c r="D133" s="89">
        <f t="shared" si="31"/>
        <v>3250</v>
      </c>
      <c r="E133" s="89"/>
      <c r="F133" s="96">
        <f t="shared" si="35"/>
        <v>0</v>
      </c>
      <c r="G133" s="96">
        <f t="shared" si="36"/>
        <v>3250</v>
      </c>
      <c r="H133" s="89">
        <f t="shared" si="32"/>
        <v>4247.8139260000007</v>
      </c>
      <c r="I133" s="89">
        <f t="shared" si="33"/>
        <v>3832.4970222499992</v>
      </c>
      <c r="J133" s="89">
        <f t="shared" si="34"/>
        <v>3720.3708047499995</v>
      </c>
      <c r="K133" s="94">
        <f t="shared" si="38"/>
        <v>3320.2577532292348</v>
      </c>
      <c r="L133" s="154">
        <v>1.0078</v>
      </c>
      <c r="P133" s="91"/>
      <c r="U133" s="91"/>
    </row>
    <row r="136" spans="2:21" ht="15" x14ac:dyDescent="0.25">
      <c r="B136" s="124" t="s">
        <v>70</v>
      </c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21" ht="15" thickBot="1" x14ac:dyDescent="0.25">
      <c r="I137" s="30"/>
      <c r="J137" s="30"/>
      <c r="K137" s="30"/>
    </row>
    <row r="138" spans="2:21" ht="69.75" customHeight="1" x14ac:dyDescent="0.2">
      <c r="B138" s="97" t="s">
        <v>0</v>
      </c>
      <c r="C138" s="83" t="s">
        <v>59</v>
      </c>
      <c r="D138" s="83" t="s">
        <v>58</v>
      </c>
      <c r="E138" s="83" t="s">
        <v>61</v>
      </c>
      <c r="F138" s="83" t="s">
        <v>60</v>
      </c>
      <c r="G138" s="83" t="s">
        <v>62</v>
      </c>
      <c r="H138" s="83" t="s">
        <v>65</v>
      </c>
      <c r="I138" s="83" t="s">
        <v>38</v>
      </c>
      <c r="J138" s="83" t="s">
        <v>64</v>
      </c>
      <c r="K138" s="98" t="s">
        <v>72</v>
      </c>
    </row>
    <row r="139" spans="2:21" x14ac:dyDescent="0.2">
      <c r="B139" s="10">
        <v>2001</v>
      </c>
      <c r="C139" s="32"/>
      <c r="D139" s="32">
        <f>C139</f>
        <v>0</v>
      </c>
      <c r="E139" s="32"/>
      <c r="F139" s="32">
        <f>E139</f>
        <v>0</v>
      </c>
      <c r="G139" s="32">
        <f>D139+E139</f>
        <v>0</v>
      </c>
      <c r="H139" s="32">
        <f>C139+E139</f>
        <v>0</v>
      </c>
      <c r="I139" s="32">
        <f>C139+E139</f>
        <v>0</v>
      </c>
      <c r="J139" s="32">
        <f>C139+E139</f>
        <v>0</v>
      </c>
      <c r="K139" s="92">
        <f>C139+E139</f>
        <v>0</v>
      </c>
    </row>
    <row r="140" spans="2:21" x14ac:dyDescent="0.2">
      <c r="B140" s="61">
        <v>2002</v>
      </c>
      <c r="C140" s="62"/>
      <c r="D140" s="62">
        <f t="shared" ref="D140:D159" si="39">D139+C140</f>
        <v>0</v>
      </c>
      <c r="E140" s="62"/>
      <c r="F140" s="62">
        <f>F139+E140</f>
        <v>0</v>
      </c>
      <c r="G140" s="62">
        <f>G139+E140+C140</f>
        <v>0</v>
      </c>
      <c r="H140" s="62">
        <f>C140+E140+H139*$H$4</f>
        <v>0</v>
      </c>
      <c r="I140" s="62">
        <f>C140+E140+I139*$I$4</f>
        <v>0</v>
      </c>
      <c r="J140" s="62">
        <f>C140+E140+J139*$J$4</f>
        <v>0</v>
      </c>
      <c r="K140" s="71">
        <f>C140+E140+K139*$K$4</f>
        <v>0</v>
      </c>
    </row>
    <row r="141" spans="2:21" x14ac:dyDescent="0.2">
      <c r="B141" s="10">
        <v>2003</v>
      </c>
      <c r="C141" s="62"/>
      <c r="D141" s="62">
        <f t="shared" si="39"/>
        <v>0</v>
      </c>
      <c r="E141" s="62"/>
      <c r="F141" s="62">
        <f t="shared" ref="F141:F159" si="40">F140+E141</f>
        <v>0</v>
      </c>
      <c r="G141" s="62">
        <f t="shared" ref="G141:G159" si="41">G140+E141+C141</f>
        <v>0</v>
      </c>
      <c r="H141" s="62">
        <f t="shared" ref="H141:H159" si="42">C141+E141+H140*$H$4</f>
        <v>0</v>
      </c>
      <c r="I141" s="62">
        <f t="shared" ref="I141:I159" si="43">C141+E141+I140*$I$4</f>
        <v>0</v>
      </c>
      <c r="J141" s="62">
        <f t="shared" ref="J141:J159" si="44">C141+E141+J140*$J$4</f>
        <v>0</v>
      </c>
      <c r="K141" s="71">
        <f t="shared" ref="K141:K154" si="45">C141+E141+K140*$K$4</f>
        <v>0</v>
      </c>
    </row>
    <row r="142" spans="2:21" x14ac:dyDescent="0.2">
      <c r="B142" s="61">
        <v>2004</v>
      </c>
      <c r="C142" s="62"/>
      <c r="D142" s="62">
        <f t="shared" si="39"/>
        <v>0</v>
      </c>
      <c r="E142" s="62"/>
      <c r="F142" s="62">
        <f t="shared" si="40"/>
        <v>0</v>
      </c>
      <c r="G142" s="62">
        <f t="shared" si="41"/>
        <v>0</v>
      </c>
      <c r="H142" s="62">
        <f t="shared" si="42"/>
        <v>0</v>
      </c>
      <c r="I142" s="62">
        <f t="shared" si="43"/>
        <v>0</v>
      </c>
      <c r="J142" s="62">
        <f t="shared" si="44"/>
        <v>0</v>
      </c>
      <c r="K142" s="71">
        <f t="shared" si="45"/>
        <v>0</v>
      </c>
    </row>
    <row r="143" spans="2:21" x14ac:dyDescent="0.2">
      <c r="B143" s="10">
        <v>2005</v>
      </c>
      <c r="C143" s="62"/>
      <c r="D143" s="62">
        <f t="shared" si="39"/>
        <v>0</v>
      </c>
      <c r="E143" s="62"/>
      <c r="F143" s="62">
        <f t="shared" si="40"/>
        <v>0</v>
      </c>
      <c r="G143" s="62">
        <f t="shared" si="41"/>
        <v>0</v>
      </c>
      <c r="H143" s="62">
        <f t="shared" si="42"/>
        <v>0</v>
      </c>
      <c r="I143" s="62">
        <f t="shared" si="43"/>
        <v>0</v>
      </c>
      <c r="J143" s="62">
        <f t="shared" si="44"/>
        <v>0</v>
      </c>
      <c r="K143" s="71">
        <f t="shared" si="45"/>
        <v>0</v>
      </c>
    </row>
    <row r="144" spans="2:21" x14ac:dyDescent="0.2">
      <c r="B144" s="61">
        <v>2006</v>
      </c>
      <c r="C144" s="62"/>
      <c r="D144" s="62">
        <f t="shared" si="39"/>
        <v>0</v>
      </c>
      <c r="E144" s="62"/>
      <c r="F144" s="62">
        <f t="shared" si="40"/>
        <v>0</v>
      </c>
      <c r="G144" s="62">
        <f t="shared" si="41"/>
        <v>0</v>
      </c>
      <c r="H144" s="62">
        <f t="shared" si="42"/>
        <v>0</v>
      </c>
      <c r="I144" s="62">
        <f t="shared" si="43"/>
        <v>0</v>
      </c>
      <c r="J144" s="62">
        <f t="shared" si="44"/>
        <v>0</v>
      </c>
      <c r="K144" s="71">
        <f t="shared" si="45"/>
        <v>0</v>
      </c>
    </row>
    <row r="145" spans="2:12" x14ac:dyDescent="0.2">
      <c r="B145" s="10">
        <v>2007</v>
      </c>
      <c r="C145" s="62"/>
      <c r="D145" s="62">
        <f t="shared" si="39"/>
        <v>0</v>
      </c>
      <c r="E145" s="62"/>
      <c r="F145" s="62">
        <f t="shared" si="40"/>
        <v>0</v>
      </c>
      <c r="G145" s="62">
        <f t="shared" si="41"/>
        <v>0</v>
      </c>
      <c r="H145" s="62">
        <f t="shared" si="42"/>
        <v>0</v>
      </c>
      <c r="I145" s="62">
        <f t="shared" si="43"/>
        <v>0</v>
      </c>
      <c r="J145" s="62">
        <f t="shared" si="44"/>
        <v>0</v>
      </c>
      <c r="K145" s="71">
        <f t="shared" si="45"/>
        <v>0</v>
      </c>
    </row>
    <row r="146" spans="2:12" x14ac:dyDescent="0.2">
      <c r="B146" s="61">
        <v>2008</v>
      </c>
      <c r="C146" s="62"/>
      <c r="D146" s="62">
        <f t="shared" si="39"/>
        <v>0</v>
      </c>
      <c r="E146" s="62"/>
      <c r="F146" s="62">
        <f t="shared" si="40"/>
        <v>0</v>
      </c>
      <c r="G146" s="62">
        <f t="shared" si="41"/>
        <v>0</v>
      </c>
      <c r="H146" s="62">
        <f t="shared" si="42"/>
        <v>0</v>
      </c>
      <c r="I146" s="62">
        <f t="shared" si="43"/>
        <v>0</v>
      </c>
      <c r="J146" s="62">
        <f t="shared" si="44"/>
        <v>0</v>
      </c>
      <c r="K146" s="71">
        <f t="shared" si="45"/>
        <v>0</v>
      </c>
    </row>
    <row r="147" spans="2:12" x14ac:dyDescent="0.2">
      <c r="B147" s="10">
        <v>2009</v>
      </c>
      <c r="C147" s="62"/>
      <c r="D147" s="62">
        <f t="shared" si="39"/>
        <v>0</v>
      </c>
      <c r="E147" s="62"/>
      <c r="F147" s="62">
        <f t="shared" si="40"/>
        <v>0</v>
      </c>
      <c r="G147" s="62">
        <f t="shared" si="41"/>
        <v>0</v>
      </c>
      <c r="H147" s="62">
        <f t="shared" si="42"/>
        <v>0</v>
      </c>
      <c r="I147" s="62">
        <f t="shared" si="43"/>
        <v>0</v>
      </c>
      <c r="J147" s="62">
        <f t="shared" si="44"/>
        <v>0</v>
      </c>
      <c r="K147" s="71">
        <f t="shared" si="45"/>
        <v>0</v>
      </c>
    </row>
    <row r="148" spans="2:12" x14ac:dyDescent="0.2">
      <c r="B148" s="61">
        <v>2010</v>
      </c>
      <c r="C148" s="62"/>
      <c r="D148" s="62">
        <f t="shared" si="39"/>
        <v>0</v>
      </c>
      <c r="E148" s="62"/>
      <c r="F148" s="62">
        <f t="shared" si="40"/>
        <v>0</v>
      </c>
      <c r="G148" s="62">
        <f t="shared" si="41"/>
        <v>0</v>
      </c>
      <c r="H148" s="62">
        <f t="shared" si="42"/>
        <v>0</v>
      </c>
      <c r="I148" s="62">
        <f t="shared" si="43"/>
        <v>0</v>
      </c>
      <c r="J148" s="62">
        <f t="shared" si="44"/>
        <v>0</v>
      </c>
      <c r="K148" s="71">
        <f t="shared" si="45"/>
        <v>0</v>
      </c>
    </row>
    <row r="149" spans="2:12" x14ac:dyDescent="0.2">
      <c r="B149" s="10">
        <v>2011</v>
      </c>
      <c r="C149" s="62"/>
      <c r="D149" s="62">
        <f t="shared" si="39"/>
        <v>0</v>
      </c>
      <c r="E149" s="62"/>
      <c r="F149" s="62">
        <f t="shared" si="40"/>
        <v>0</v>
      </c>
      <c r="G149" s="62">
        <f t="shared" si="41"/>
        <v>0</v>
      </c>
      <c r="H149" s="62">
        <f t="shared" si="42"/>
        <v>0</v>
      </c>
      <c r="I149" s="62">
        <f t="shared" si="43"/>
        <v>0</v>
      </c>
      <c r="J149" s="62">
        <f t="shared" si="44"/>
        <v>0</v>
      </c>
      <c r="K149" s="71">
        <f t="shared" si="45"/>
        <v>0</v>
      </c>
    </row>
    <row r="150" spans="2:12" x14ac:dyDescent="0.2">
      <c r="B150" s="61">
        <v>2012</v>
      </c>
      <c r="C150" s="62"/>
      <c r="D150" s="62">
        <f t="shared" si="39"/>
        <v>0</v>
      </c>
      <c r="E150" s="62"/>
      <c r="F150" s="62">
        <f t="shared" si="40"/>
        <v>0</v>
      </c>
      <c r="G150" s="62">
        <f t="shared" si="41"/>
        <v>0</v>
      </c>
      <c r="H150" s="62">
        <f t="shared" si="42"/>
        <v>0</v>
      </c>
      <c r="I150" s="62">
        <f t="shared" si="43"/>
        <v>0</v>
      </c>
      <c r="J150" s="62">
        <f t="shared" si="44"/>
        <v>0</v>
      </c>
      <c r="K150" s="71">
        <f t="shared" si="45"/>
        <v>0</v>
      </c>
    </row>
    <row r="151" spans="2:12" x14ac:dyDescent="0.2">
      <c r="B151" s="10">
        <v>2013</v>
      </c>
      <c r="C151" s="62"/>
      <c r="D151" s="62">
        <f t="shared" si="39"/>
        <v>0</v>
      </c>
      <c r="E151" s="62"/>
      <c r="F151" s="62">
        <f t="shared" si="40"/>
        <v>0</v>
      </c>
      <c r="G151" s="62">
        <f t="shared" si="41"/>
        <v>0</v>
      </c>
      <c r="H151" s="62">
        <f t="shared" si="42"/>
        <v>0</v>
      </c>
      <c r="I151" s="62">
        <f t="shared" si="43"/>
        <v>0</v>
      </c>
      <c r="J151" s="62">
        <f t="shared" si="44"/>
        <v>0</v>
      </c>
      <c r="K151" s="71">
        <f t="shared" si="45"/>
        <v>0</v>
      </c>
    </row>
    <row r="152" spans="2:12" x14ac:dyDescent="0.2">
      <c r="B152" s="61">
        <v>2014</v>
      </c>
      <c r="C152" s="62"/>
      <c r="D152" s="62">
        <f t="shared" si="39"/>
        <v>0</v>
      </c>
      <c r="E152" s="62"/>
      <c r="F152" s="62">
        <f t="shared" si="40"/>
        <v>0</v>
      </c>
      <c r="G152" s="62">
        <f t="shared" si="41"/>
        <v>0</v>
      </c>
      <c r="H152" s="62">
        <f t="shared" si="42"/>
        <v>0</v>
      </c>
      <c r="I152" s="62">
        <f t="shared" si="43"/>
        <v>0</v>
      </c>
      <c r="J152" s="62">
        <f t="shared" si="44"/>
        <v>0</v>
      </c>
      <c r="K152" s="71">
        <f t="shared" si="45"/>
        <v>0</v>
      </c>
    </row>
    <row r="153" spans="2:12" x14ac:dyDescent="0.2">
      <c r="B153" s="10">
        <v>2015</v>
      </c>
      <c r="C153" s="62"/>
      <c r="D153" s="62">
        <f t="shared" si="39"/>
        <v>0</v>
      </c>
      <c r="E153" s="62"/>
      <c r="F153" s="62">
        <f t="shared" si="40"/>
        <v>0</v>
      </c>
      <c r="G153" s="62">
        <f t="shared" si="41"/>
        <v>0</v>
      </c>
      <c r="H153" s="62">
        <f t="shared" si="42"/>
        <v>0</v>
      </c>
      <c r="I153" s="62">
        <f t="shared" si="43"/>
        <v>0</v>
      </c>
      <c r="J153" s="62">
        <f t="shared" si="44"/>
        <v>0</v>
      </c>
      <c r="K153" s="71">
        <f t="shared" si="45"/>
        <v>0</v>
      </c>
    </row>
    <row r="154" spans="2:12" x14ac:dyDescent="0.2">
      <c r="B154" s="61">
        <v>2016</v>
      </c>
      <c r="C154" s="62"/>
      <c r="D154" s="62">
        <f t="shared" si="39"/>
        <v>0</v>
      </c>
      <c r="E154" s="62"/>
      <c r="F154" s="62">
        <f t="shared" si="40"/>
        <v>0</v>
      </c>
      <c r="G154" s="62">
        <f t="shared" si="41"/>
        <v>0</v>
      </c>
      <c r="H154" s="62">
        <f t="shared" si="42"/>
        <v>0</v>
      </c>
      <c r="I154" s="62">
        <f t="shared" si="43"/>
        <v>0</v>
      </c>
      <c r="J154" s="62">
        <f t="shared" si="44"/>
        <v>0</v>
      </c>
      <c r="K154" s="71">
        <f t="shared" si="45"/>
        <v>0</v>
      </c>
    </row>
    <row r="155" spans="2:12" x14ac:dyDescent="0.2">
      <c r="B155" s="10">
        <v>17</v>
      </c>
      <c r="C155" s="62">
        <v>1600</v>
      </c>
      <c r="D155" s="62">
        <f t="shared" si="39"/>
        <v>1600</v>
      </c>
      <c r="E155" s="62">
        <v>600</v>
      </c>
      <c r="F155" s="62">
        <f t="shared" si="40"/>
        <v>600</v>
      </c>
      <c r="G155" s="62">
        <f t="shared" si="41"/>
        <v>2200</v>
      </c>
      <c r="H155" s="62">
        <f t="shared" si="42"/>
        <v>2200</v>
      </c>
      <c r="I155" s="62">
        <f t="shared" si="43"/>
        <v>2200</v>
      </c>
      <c r="J155" s="62">
        <f t="shared" si="44"/>
        <v>2200</v>
      </c>
      <c r="K155" s="71">
        <f>C155+E155+K154*L155</f>
        <v>2200</v>
      </c>
      <c r="L155" s="156">
        <v>1.0033000000000001</v>
      </c>
    </row>
    <row r="156" spans="2:12" ht="23.25" customHeight="1" x14ac:dyDescent="0.2">
      <c r="B156" s="93">
        <v>18</v>
      </c>
      <c r="C156" s="87">
        <f>600+500+50</f>
        <v>1150</v>
      </c>
      <c r="D156" s="87">
        <f t="shared" si="39"/>
        <v>2750</v>
      </c>
      <c r="E156" s="88">
        <v>650</v>
      </c>
      <c r="F156" s="88">
        <f t="shared" si="40"/>
        <v>1250</v>
      </c>
      <c r="G156" s="88">
        <f t="shared" si="41"/>
        <v>4000</v>
      </c>
      <c r="H156" s="87">
        <f t="shared" si="42"/>
        <v>4198</v>
      </c>
      <c r="I156" s="87">
        <f t="shared" si="43"/>
        <v>4121</v>
      </c>
      <c r="J156" s="87">
        <f t="shared" si="44"/>
        <v>4099</v>
      </c>
      <c r="K156" s="71">
        <f>C156+E156+K155*L156</f>
        <v>4007.26</v>
      </c>
      <c r="L156" s="156">
        <v>1.0033000000000001</v>
      </c>
    </row>
    <row r="157" spans="2:12" x14ac:dyDescent="0.2">
      <c r="B157" s="93">
        <v>19</v>
      </c>
      <c r="C157" s="87"/>
      <c r="D157" s="87">
        <f t="shared" si="39"/>
        <v>2750</v>
      </c>
      <c r="E157" s="88"/>
      <c r="F157" s="88">
        <f t="shared" si="40"/>
        <v>1250</v>
      </c>
      <c r="G157" s="88">
        <f t="shared" si="41"/>
        <v>4000</v>
      </c>
      <c r="H157" s="87">
        <f t="shared" si="42"/>
        <v>4575.8200000000006</v>
      </c>
      <c r="I157" s="87">
        <f t="shared" si="43"/>
        <v>4347.6549999999997</v>
      </c>
      <c r="J157" s="87">
        <f t="shared" si="44"/>
        <v>4283.4549999999999</v>
      </c>
      <c r="K157" s="71">
        <f t="shared" ref="K157:K159" si="46">C157+E157+K156*L157</f>
        <v>4038.5166280000003</v>
      </c>
      <c r="L157" s="154">
        <v>1.0078</v>
      </c>
    </row>
    <row r="158" spans="2:12" x14ac:dyDescent="0.2">
      <c r="B158" s="93">
        <v>20</v>
      </c>
      <c r="C158" s="87"/>
      <c r="D158" s="87">
        <f t="shared" si="39"/>
        <v>2750</v>
      </c>
      <c r="E158" s="88"/>
      <c r="F158" s="88">
        <f t="shared" si="40"/>
        <v>1250</v>
      </c>
      <c r="G158" s="88">
        <f t="shared" si="41"/>
        <v>4000</v>
      </c>
      <c r="H158" s="87">
        <f t="shared" si="42"/>
        <v>4987.6438000000007</v>
      </c>
      <c r="I158" s="87">
        <f t="shared" si="43"/>
        <v>4586.7760249999992</v>
      </c>
      <c r="J158" s="87">
        <f t="shared" si="44"/>
        <v>4476.2104749999999</v>
      </c>
      <c r="K158" s="71">
        <f t="shared" si="46"/>
        <v>4070.0170576984005</v>
      </c>
      <c r="L158" s="154">
        <v>1.0078</v>
      </c>
    </row>
    <row r="159" spans="2:12" ht="24.75" customHeight="1" thickBot="1" x14ac:dyDescent="0.25">
      <c r="B159" s="95">
        <v>21</v>
      </c>
      <c r="C159" s="89">
        <v>500</v>
      </c>
      <c r="D159" s="89">
        <f t="shared" si="39"/>
        <v>3250</v>
      </c>
      <c r="E159" s="89"/>
      <c r="F159" s="96">
        <f t="shared" si="40"/>
        <v>1250</v>
      </c>
      <c r="G159" s="96">
        <f t="shared" si="41"/>
        <v>4500</v>
      </c>
      <c r="H159" s="89">
        <f t="shared" si="42"/>
        <v>5936.531742000001</v>
      </c>
      <c r="I159" s="89">
        <f t="shared" si="43"/>
        <v>5339.0487063749988</v>
      </c>
      <c r="J159" s="89">
        <f t="shared" si="44"/>
        <v>5177.6399463749995</v>
      </c>
      <c r="K159" s="71">
        <f t="shared" si="46"/>
        <v>4601.7631907484483</v>
      </c>
      <c r="L159" s="154">
        <v>1.0078</v>
      </c>
    </row>
  </sheetData>
  <mergeCells count="8">
    <mergeCell ref="B110:K110"/>
    <mergeCell ref="B136:K136"/>
    <mergeCell ref="G1:M1"/>
    <mergeCell ref="H2:J2"/>
    <mergeCell ref="B6:K6"/>
    <mergeCell ref="B32:K32"/>
    <mergeCell ref="B58:K58"/>
    <mergeCell ref="B84:K8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rightToLeft="1" workbookViewId="0">
      <selection activeCell="G13" sqref="G13"/>
    </sheetView>
  </sheetViews>
  <sheetFormatPr defaultRowHeight="14.25" x14ac:dyDescent="0.2"/>
  <cols>
    <col min="1" max="1" width="1.75" customWidth="1"/>
    <col min="2" max="2" width="9.125" hidden="1" customWidth="1"/>
    <col min="3" max="3" width="39.625" customWidth="1"/>
    <col min="4" max="4" width="13.375" customWidth="1"/>
    <col min="5" max="5" width="12.125" bestFit="1" customWidth="1"/>
    <col min="6" max="6" width="11.625" customWidth="1"/>
    <col min="7" max="7" width="41.625" customWidth="1"/>
  </cols>
  <sheetData>
    <row r="2" spans="3:9" ht="15" thickBot="1" x14ac:dyDescent="0.25"/>
    <row r="3" spans="3:9" ht="45" x14ac:dyDescent="0.2">
      <c r="C3" s="82"/>
      <c r="D3" s="83" t="s">
        <v>91</v>
      </c>
      <c r="E3" s="83" t="s">
        <v>55</v>
      </c>
      <c r="F3" s="83" t="s">
        <v>56</v>
      </c>
      <c r="G3" s="84" t="s">
        <v>53</v>
      </c>
      <c r="H3" s="4"/>
      <c r="I3" s="4"/>
    </row>
    <row r="4" spans="3:9" ht="15" x14ac:dyDescent="0.25">
      <c r="C4" s="77" t="str">
        <f>'פירוט הצמדות למדד'!E5</f>
        <v>תסריט 1: אינפלציה נמוכה בכל תקופת החיסכון</v>
      </c>
      <c r="D4" s="36">
        <f>'פירוט הצמדות למדד'!F27</f>
        <v>14985.19893170767</v>
      </c>
      <c r="E4" s="146">
        <f>'תשואות אפיקי חיסכון'!K29</f>
        <v>16677.503732373905</v>
      </c>
      <c r="F4" s="85">
        <f>D4-E4</f>
        <v>-1692.3048006662357</v>
      </c>
      <c r="G4" s="78" t="s">
        <v>92</v>
      </c>
      <c r="H4" s="4"/>
      <c r="I4" s="4"/>
    </row>
    <row r="5" spans="3:9" ht="30" x14ac:dyDescent="0.25">
      <c r="C5" s="79" t="str">
        <f>'פירוט הצמדות למדד'!G5</f>
        <v>תסריט 2: שיחזור האינפלציה של שנות האלפיים</v>
      </c>
      <c r="D5" s="36">
        <f>'פירוט הצמדות למדד'!H27</f>
        <v>21847.955820288687</v>
      </c>
      <c r="E5" s="146"/>
      <c r="F5" s="36">
        <f>D5-E4</f>
        <v>5170.4520879147822</v>
      </c>
      <c r="G5" s="112" t="s">
        <v>54</v>
      </c>
      <c r="H5" s="4"/>
      <c r="I5" s="4"/>
    </row>
    <row r="6" spans="3:9" ht="30" thickBot="1" x14ac:dyDescent="0.3">
      <c r="C6" s="80" t="str">
        <f>'פירוט הצמדות למדד'!I5</f>
        <v>תסריט 3: שיחזור האינפלציה של שנות ה-90</v>
      </c>
      <c r="D6" s="37">
        <f>'פירוט הצמדות למדד'!J27</f>
        <v>56759.220123041785</v>
      </c>
      <c r="E6" s="147"/>
      <c r="F6" s="37">
        <f>D6-E4</f>
        <v>40081.716390667876</v>
      </c>
      <c r="G6" s="81" t="s">
        <v>93</v>
      </c>
      <c r="H6" s="4"/>
      <c r="I6" s="4"/>
    </row>
    <row r="7" spans="3:9" x14ac:dyDescent="0.2">
      <c r="D7" s="111"/>
    </row>
  </sheetData>
  <mergeCells count="1">
    <mergeCell ref="E4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rightToLeft="1" topLeftCell="A2" zoomScale="82" zoomScaleNormal="82" workbookViewId="0">
      <selection activeCell="L18" sqref="L18"/>
    </sheetView>
  </sheetViews>
  <sheetFormatPr defaultRowHeight="14.25" x14ac:dyDescent="0.2"/>
  <cols>
    <col min="1" max="1" width="3" customWidth="1"/>
    <col min="2" max="2" width="7.625" customWidth="1"/>
    <col min="3" max="3" width="8.875" customWidth="1"/>
    <col min="4" max="4" width="11.625" customWidth="1"/>
    <col min="5" max="5" width="15" bestFit="1" customWidth="1"/>
    <col min="6" max="7" width="15.75" customWidth="1"/>
    <col min="8" max="8" width="18" customWidth="1"/>
    <col min="9" max="9" width="14.375" customWidth="1"/>
    <col min="10" max="10" width="16.625" customWidth="1"/>
    <col min="11" max="11" width="3.375" customWidth="1"/>
    <col min="12" max="12" width="15.875" customWidth="1"/>
    <col min="13" max="13" width="12" customWidth="1"/>
    <col min="14" max="14" width="13.125" customWidth="1"/>
    <col min="16" max="16" width="12.75" customWidth="1"/>
    <col min="18" max="18" width="20.125" customWidth="1"/>
  </cols>
  <sheetData>
    <row r="1" spans="2:23" x14ac:dyDescent="0.2">
      <c r="F1" s="30"/>
      <c r="G1" s="30"/>
      <c r="H1" s="30"/>
      <c r="I1" s="30"/>
      <c r="K1" s="30"/>
      <c r="M1" s="1"/>
      <c r="R1" s="1"/>
    </row>
    <row r="2" spans="2:23" x14ac:dyDescent="0.2">
      <c r="E2" t="s">
        <v>101</v>
      </c>
      <c r="F2" s="30">
        <v>0.02</v>
      </c>
      <c r="G2" s="30" t="s">
        <v>102</v>
      </c>
      <c r="H2" s="31"/>
      <c r="I2" s="45">
        <v>1E-3</v>
      </c>
      <c r="K2" s="30"/>
      <c r="M2" s="1"/>
      <c r="R2" s="1"/>
    </row>
    <row r="3" spans="2:23" ht="15" thickBot="1" x14ac:dyDescent="0.25">
      <c r="F3" s="30"/>
      <c r="G3" s="30"/>
      <c r="H3" s="31"/>
      <c r="I3" s="30"/>
      <c r="J3" s="30"/>
      <c r="K3" s="30"/>
      <c r="M3" s="1"/>
      <c r="R3" s="1"/>
    </row>
    <row r="4" spans="2:23" ht="27" customHeight="1" x14ac:dyDescent="0.2">
      <c r="B4" s="150" t="s">
        <v>46</v>
      </c>
      <c r="C4" s="148" t="s">
        <v>48</v>
      </c>
      <c r="D4" s="148" t="s">
        <v>49</v>
      </c>
      <c r="E4" s="128" t="s">
        <v>52</v>
      </c>
      <c r="F4" s="128"/>
      <c r="G4" s="128"/>
      <c r="H4" s="128"/>
      <c r="I4" s="128"/>
      <c r="J4" s="129"/>
      <c r="K4" s="30"/>
      <c r="M4" s="1"/>
      <c r="R4" s="1"/>
    </row>
    <row r="5" spans="2:23" ht="32.25" customHeight="1" x14ac:dyDescent="0.2">
      <c r="B5" s="151"/>
      <c r="C5" s="139"/>
      <c r="D5" s="139"/>
      <c r="E5" s="152" t="s">
        <v>103</v>
      </c>
      <c r="F5" s="152"/>
      <c r="G5" s="139" t="s">
        <v>104</v>
      </c>
      <c r="H5" s="139"/>
      <c r="I5" s="139" t="s">
        <v>105</v>
      </c>
      <c r="J5" s="145"/>
      <c r="K5" s="30"/>
      <c r="M5" s="1"/>
      <c r="R5" s="1"/>
    </row>
    <row r="6" spans="2:23" ht="25.5" customHeight="1" x14ac:dyDescent="0.2">
      <c r="B6" s="151"/>
      <c r="C6" s="149"/>
      <c r="D6" s="149"/>
      <c r="E6" s="67" t="s">
        <v>50</v>
      </c>
      <c r="F6" s="67" t="s">
        <v>51</v>
      </c>
      <c r="G6" s="67" t="s">
        <v>50</v>
      </c>
      <c r="H6" s="67" t="s">
        <v>51</v>
      </c>
      <c r="I6" s="67" t="s">
        <v>50</v>
      </c>
      <c r="J6" s="70" t="s">
        <v>51</v>
      </c>
      <c r="K6" s="1"/>
    </row>
    <row r="7" spans="2:23" x14ac:dyDescent="0.2">
      <c r="B7" s="58">
        <v>2017</v>
      </c>
      <c r="C7" s="32">
        <v>600</v>
      </c>
      <c r="D7" s="32">
        <f>C7</f>
        <v>600</v>
      </c>
      <c r="E7" s="59">
        <v>0</v>
      </c>
      <c r="F7" s="32">
        <f>C7</f>
        <v>600</v>
      </c>
      <c r="G7" s="6">
        <v>-0.01</v>
      </c>
      <c r="H7" s="32">
        <f>C7</f>
        <v>600</v>
      </c>
      <c r="I7" s="6">
        <v>0</v>
      </c>
      <c r="J7" s="33">
        <f>C7</f>
        <v>600</v>
      </c>
      <c r="K7" s="29"/>
      <c r="W7" s="27"/>
    </row>
    <row r="8" spans="2:23" x14ac:dyDescent="0.2">
      <c r="B8" s="20">
        <v>2018</v>
      </c>
      <c r="C8" s="34">
        <v>600</v>
      </c>
      <c r="D8" s="34">
        <f>D7*104%+C8</f>
        <v>1224</v>
      </c>
      <c r="E8" s="68">
        <v>-0.01</v>
      </c>
      <c r="F8" s="34">
        <f>F7*($F$2+100%+E8)+C8</f>
        <v>1206</v>
      </c>
      <c r="G8" s="17">
        <v>-2E-3</v>
      </c>
      <c r="H8" s="34">
        <f>H7*($F$2+100%+G8)+C8</f>
        <v>1210.8</v>
      </c>
      <c r="I8" s="17">
        <v>0.01</v>
      </c>
      <c r="J8" s="35">
        <f>J7*($F$2+100%+I8)+C8</f>
        <v>1218</v>
      </c>
      <c r="K8" s="29"/>
      <c r="W8" s="27"/>
    </row>
    <row r="9" spans="2:23" x14ac:dyDescent="0.2">
      <c r="B9" s="61">
        <v>2019</v>
      </c>
      <c r="C9" s="62">
        <v>600</v>
      </c>
      <c r="D9" s="62">
        <f t="shared" ref="D9:D27" si="0">D8*104%+C9</f>
        <v>1872.96</v>
      </c>
      <c r="E9" s="69">
        <v>0.01</v>
      </c>
      <c r="F9" s="62">
        <f t="shared" ref="F9:F27" si="1">F8*($F$2+100%+E9)+C9</f>
        <v>1842.18</v>
      </c>
      <c r="G9" s="63">
        <v>1.8200000000000001E-2</v>
      </c>
      <c r="H9" s="62">
        <f t="shared" ref="H9:H27" si="2">H8*($F$2+100%+G9)+C9</f>
        <v>1857.0525599999999</v>
      </c>
      <c r="I9" s="63">
        <v>0.02</v>
      </c>
      <c r="J9" s="71">
        <f t="shared" ref="J9:J27" si="3">J8*($F$2+100%+I9)+C9</f>
        <v>1866.72</v>
      </c>
      <c r="K9" s="29"/>
      <c r="W9" s="27"/>
    </row>
    <row r="10" spans="2:23" x14ac:dyDescent="0.2">
      <c r="B10" s="20">
        <v>2020</v>
      </c>
      <c r="C10" s="34">
        <v>600</v>
      </c>
      <c r="D10" s="34">
        <f t="shared" si="0"/>
        <v>2547.8784000000001</v>
      </c>
      <c r="E10" s="68">
        <v>5.0000000000000001E-3</v>
      </c>
      <c r="F10" s="34">
        <f t="shared" si="1"/>
        <v>2488.2344999999996</v>
      </c>
      <c r="G10" s="17">
        <v>1.6299999999999999E-2</v>
      </c>
      <c r="H10" s="34">
        <f t="shared" si="2"/>
        <v>2524.463567928</v>
      </c>
      <c r="I10" s="17">
        <v>0.01</v>
      </c>
      <c r="J10" s="35">
        <f t="shared" si="3"/>
        <v>2522.7215999999999</v>
      </c>
      <c r="K10" s="29"/>
      <c r="W10" s="27"/>
    </row>
    <row r="11" spans="2:23" x14ac:dyDescent="0.2">
      <c r="B11" s="61">
        <v>2021</v>
      </c>
      <c r="C11" s="62">
        <v>600</v>
      </c>
      <c r="D11" s="62">
        <f t="shared" si="0"/>
        <v>3249.7935360000001</v>
      </c>
      <c r="E11" s="69">
        <v>-5.0000000000000001E-3</v>
      </c>
      <c r="F11" s="62">
        <f t="shared" si="1"/>
        <v>3125.5580175</v>
      </c>
      <c r="G11" s="63">
        <v>2.1700000000000001E-2</v>
      </c>
      <c r="H11" s="62">
        <f t="shared" si="2"/>
        <v>3229.7336987105978</v>
      </c>
      <c r="I11" s="63">
        <v>0.02</v>
      </c>
      <c r="J11" s="71">
        <f t="shared" si="3"/>
        <v>3223.6304639999998</v>
      </c>
      <c r="K11" s="29"/>
      <c r="W11" s="27"/>
    </row>
    <row r="12" spans="2:23" x14ac:dyDescent="0.2">
      <c r="B12" s="20">
        <v>2022</v>
      </c>
      <c r="C12" s="34">
        <v>600</v>
      </c>
      <c r="D12" s="34">
        <f t="shared" si="0"/>
        <v>3979.7852774400003</v>
      </c>
      <c r="E12" s="68">
        <v>5.0000000000000001E-3</v>
      </c>
      <c r="F12" s="34">
        <f t="shared" si="1"/>
        <v>3803.6969679374997</v>
      </c>
      <c r="G12" s="17">
        <v>2.6599999999999999E-2</v>
      </c>
      <c r="H12" s="34">
        <f t="shared" si="2"/>
        <v>3980.2392890705114</v>
      </c>
      <c r="I12" s="17">
        <v>0.03</v>
      </c>
      <c r="J12" s="35">
        <f t="shared" si="3"/>
        <v>3984.8119872000002</v>
      </c>
      <c r="K12" s="29"/>
      <c r="W12" s="27"/>
    </row>
    <row r="13" spans="2:23" x14ac:dyDescent="0.2">
      <c r="B13" s="61">
        <v>2023</v>
      </c>
      <c r="C13" s="62">
        <v>600</v>
      </c>
      <c r="D13" s="62">
        <f t="shared" si="0"/>
        <v>4738.9766885376002</v>
      </c>
      <c r="E13" s="69">
        <v>0.01</v>
      </c>
      <c r="F13" s="62">
        <f t="shared" si="1"/>
        <v>4517.8078769756248</v>
      </c>
      <c r="G13" s="63">
        <v>3.9100000000000003E-2</v>
      </c>
      <c r="H13" s="62">
        <f t="shared" si="2"/>
        <v>4815.4714310545787</v>
      </c>
      <c r="I13" s="64">
        <v>0</v>
      </c>
      <c r="J13" s="71">
        <f t="shared" si="3"/>
        <v>4664.5082269440009</v>
      </c>
      <c r="K13" s="29"/>
      <c r="W13" s="27"/>
    </row>
    <row r="14" spans="2:23" x14ac:dyDescent="0.2">
      <c r="B14" s="20">
        <v>2024</v>
      </c>
      <c r="C14" s="34">
        <v>600</v>
      </c>
      <c r="D14" s="34">
        <f t="shared" si="0"/>
        <v>5528.5357560791044</v>
      </c>
      <c r="E14" s="68">
        <v>5.0000000000000001E-3</v>
      </c>
      <c r="F14" s="34">
        <f t="shared" si="1"/>
        <v>5230.7530739000149</v>
      </c>
      <c r="G14" s="17">
        <v>3.7999999999999999E-2</v>
      </c>
      <c r="H14" s="34">
        <f t="shared" si="2"/>
        <v>5694.7687740557449</v>
      </c>
      <c r="I14" s="17">
        <v>0.02</v>
      </c>
      <c r="J14" s="35">
        <f t="shared" si="3"/>
        <v>5451.0885560217612</v>
      </c>
      <c r="K14" s="29"/>
      <c r="W14" s="27"/>
    </row>
    <row r="15" spans="2:23" x14ac:dyDescent="0.2">
      <c r="B15" s="61">
        <v>2025</v>
      </c>
      <c r="C15" s="62">
        <v>600</v>
      </c>
      <c r="D15" s="62">
        <f t="shared" si="0"/>
        <v>6349.6771863222684</v>
      </c>
      <c r="E15" s="63">
        <v>0.01</v>
      </c>
      <c r="F15" s="62">
        <f t="shared" si="1"/>
        <v>5987.6756661170157</v>
      </c>
      <c r="G15" s="63">
        <v>3.4000000000000002E-2</v>
      </c>
      <c r="H15" s="62">
        <f t="shared" si="2"/>
        <v>6602.2862878547558</v>
      </c>
      <c r="I15" s="63">
        <v>8.6199999999999999E-2</v>
      </c>
      <c r="J15" s="71">
        <f t="shared" si="3"/>
        <v>6629.9941606712728</v>
      </c>
      <c r="K15" s="65"/>
      <c r="L15" s="66"/>
      <c r="M15" s="66"/>
      <c r="N15" s="66"/>
      <c r="W15" s="27"/>
    </row>
    <row r="16" spans="2:23" x14ac:dyDescent="0.2">
      <c r="B16" s="20">
        <v>2026</v>
      </c>
      <c r="C16" s="34">
        <v>600</v>
      </c>
      <c r="D16" s="34">
        <f t="shared" si="0"/>
        <v>7203.664273775159</v>
      </c>
      <c r="E16" s="17">
        <v>5.0000000000000001E-3</v>
      </c>
      <c r="F16" s="34">
        <f t="shared" si="1"/>
        <v>6737.3675577699405</v>
      </c>
      <c r="G16" s="17">
        <v>-1E-3</v>
      </c>
      <c r="H16" s="34">
        <f t="shared" si="2"/>
        <v>7327.7297273239974</v>
      </c>
      <c r="I16" s="17">
        <v>6.9900000000000004E-2</v>
      </c>
      <c r="J16" s="35">
        <f t="shared" si="3"/>
        <v>7826.0306357156205</v>
      </c>
      <c r="K16" s="29"/>
      <c r="W16" s="27"/>
    </row>
    <row r="17" spans="2:23" x14ac:dyDescent="0.2">
      <c r="B17" s="61">
        <v>2027</v>
      </c>
      <c r="C17" s="62">
        <v>600</v>
      </c>
      <c r="D17" s="62">
        <f t="shared" si="0"/>
        <v>8091.8108447261657</v>
      </c>
      <c r="E17" s="63">
        <v>0.01</v>
      </c>
      <c r="F17" s="62">
        <f t="shared" si="1"/>
        <v>7539.4885845030385</v>
      </c>
      <c r="G17" s="63">
        <v>2.3900000000000001E-2</v>
      </c>
      <c r="H17" s="62">
        <f t="shared" si="2"/>
        <v>8249.417062353521</v>
      </c>
      <c r="I17" s="63">
        <v>0.10589999999999999</v>
      </c>
      <c r="J17" s="71">
        <f t="shared" si="3"/>
        <v>9411.3278927522188</v>
      </c>
      <c r="K17" s="65"/>
      <c r="R17" s="27"/>
      <c r="W17" s="27"/>
    </row>
    <row r="18" spans="2:23" x14ac:dyDescent="0.2">
      <c r="B18" s="20">
        <v>2028</v>
      </c>
      <c r="C18" s="34">
        <v>600</v>
      </c>
      <c r="D18" s="34">
        <f t="shared" si="0"/>
        <v>9015.4832785152121</v>
      </c>
      <c r="E18" s="17">
        <v>0</v>
      </c>
      <c r="F18" s="34">
        <f t="shared" si="1"/>
        <v>8290.2783561930992</v>
      </c>
      <c r="G18" s="17">
        <v>1.21E-2</v>
      </c>
      <c r="H18" s="34">
        <f t="shared" si="2"/>
        <v>9114.2233500550683</v>
      </c>
      <c r="I18" s="17">
        <v>8.1000000000000003E-2</v>
      </c>
      <c r="J18" s="35">
        <f t="shared" si="3"/>
        <v>10961.872009920193</v>
      </c>
      <c r="K18" s="29"/>
      <c r="R18" s="27"/>
      <c r="W18" s="27"/>
    </row>
    <row r="19" spans="2:23" x14ac:dyDescent="0.2">
      <c r="B19" s="61">
        <v>2029</v>
      </c>
      <c r="C19" s="62">
        <v>600</v>
      </c>
      <c r="D19" s="62">
        <f t="shared" si="0"/>
        <v>9976.1026096558217</v>
      </c>
      <c r="E19" s="63">
        <v>0.01</v>
      </c>
      <c r="F19" s="62">
        <f t="shared" si="1"/>
        <v>9138.9867068788917</v>
      </c>
      <c r="G19" s="63">
        <v>-1.89E-2</v>
      </c>
      <c r="H19" s="62">
        <f t="shared" si="2"/>
        <v>9724.2489957401303</v>
      </c>
      <c r="I19" s="63">
        <v>0.14449999999999999</v>
      </c>
      <c r="J19" s="71">
        <f t="shared" si="3"/>
        <v>13365.099955552065</v>
      </c>
      <c r="K19" s="65"/>
      <c r="L19" s="66"/>
      <c r="M19" s="66"/>
      <c r="N19" s="66"/>
      <c r="O19" s="66"/>
      <c r="R19" s="27"/>
      <c r="W19" s="27"/>
    </row>
    <row r="20" spans="2:23" x14ac:dyDescent="0.2">
      <c r="B20" s="20">
        <v>2030</v>
      </c>
      <c r="C20" s="34">
        <v>600</v>
      </c>
      <c r="D20" s="34">
        <f t="shared" si="0"/>
        <v>10975.146714042055</v>
      </c>
      <c r="E20" s="17">
        <v>5.0000000000000001E-3</v>
      </c>
      <c r="F20" s="34">
        <f t="shared" si="1"/>
        <v>9967.4613745508632</v>
      </c>
      <c r="G20" s="17">
        <v>6.5000000000000002E-2</v>
      </c>
      <c r="H20" s="34">
        <f t="shared" si="2"/>
        <v>11150.810160378041</v>
      </c>
      <c r="I20" s="17">
        <v>0.1125</v>
      </c>
      <c r="J20" s="35">
        <f t="shared" si="3"/>
        <v>15735.975699662715</v>
      </c>
      <c r="K20" s="29"/>
      <c r="R20" s="27"/>
      <c r="W20" s="27"/>
    </row>
    <row r="21" spans="2:23" x14ac:dyDescent="0.2">
      <c r="B21" s="61">
        <v>2031</v>
      </c>
      <c r="C21" s="62">
        <v>600</v>
      </c>
      <c r="D21" s="62">
        <f t="shared" si="0"/>
        <v>12014.152582603738</v>
      </c>
      <c r="E21" s="63">
        <v>0.01</v>
      </c>
      <c r="F21" s="62">
        <f t="shared" si="1"/>
        <v>10866.48521578739</v>
      </c>
      <c r="G21" s="63">
        <v>1.41E-2</v>
      </c>
      <c r="H21" s="62">
        <f t="shared" si="2"/>
        <v>12131.052786846933</v>
      </c>
      <c r="I21" s="63">
        <v>9.3700000000000006E-2</v>
      </c>
      <c r="J21" s="71">
        <f t="shared" si="3"/>
        <v>18125.156136714366</v>
      </c>
      <c r="K21" s="65"/>
      <c r="L21" s="66"/>
      <c r="M21" s="66"/>
      <c r="N21" s="66"/>
      <c r="O21" s="66"/>
      <c r="R21" s="27"/>
      <c r="W21" s="27"/>
    </row>
    <row r="22" spans="2:23" x14ac:dyDescent="0.2">
      <c r="B22" s="20">
        <v>2032</v>
      </c>
      <c r="C22" s="34">
        <v>600</v>
      </c>
      <c r="D22" s="34">
        <f t="shared" si="0"/>
        <v>13094.718685907888</v>
      </c>
      <c r="E22" s="17">
        <v>5.0000000000000001E-3</v>
      </c>
      <c r="F22" s="34">
        <f t="shared" si="1"/>
        <v>11738.147346182073</v>
      </c>
      <c r="G22" s="60">
        <v>0</v>
      </c>
      <c r="H22" s="34">
        <f t="shared" si="2"/>
        <v>12973.673842583872</v>
      </c>
      <c r="I22" s="17">
        <v>0.1804</v>
      </c>
      <c r="J22" s="35">
        <f t="shared" si="3"/>
        <v>22357.437426511926</v>
      </c>
      <c r="K22" s="29"/>
      <c r="R22" s="27"/>
      <c r="W22" s="27"/>
    </row>
    <row r="23" spans="2:23" x14ac:dyDescent="0.2">
      <c r="B23" s="61">
        <v>2033</v>
      </c>
      <c r="C23" s="62">
        <v>600</v>
      </c>
      <c r="D23" s="62">
        <f t="shared" si="0"/>
        <v>14218.507433344204</v>
      </c>
      <c r="E23" s="63">
        <v>0.01</v>
      </c>
      <c r="F23" s="62">
        <f t="shared" si="1"/>
        <v>12690.291766567536</v>
      </c>
      <c r="G23" s="63">
        <v>1.34E-2</v>
      </c>
      <c r="H23" s="62">
        <f t="shared" si="2"/>
        <v>14006.994548926175</v>
      </c>
      <c r="I23" s="63">
        <v>0.17610000000000001</v>
      </c>
      <c r="J23" s="71">
        <f t="shared" si="3"/>
        <v>27341.730905850913</v>
      </c>
      <c r="K23" s="65"/>
      <c r="L23" s="66"/>
      <c r="M23" s="66"/>
      <c r="N23" s="66"/>
      <c r="R23" s="27"/>
      <c r="W23" s="27"/>
    </row>
    <row r="24" spans="2:23" x14ac:dyDescent="0.2">
      <c r="B24" s="20">
        <v>2034</v>
      </c>
      <c r="C24" s="34">
        <v>1150</v>
      </c>
      <c r="D24" s="34">
        <f t="shared" si="0"/>
        <v>15937.247730677973</v>
      </c>
      <c r="E24" s="17">
        <v>5.0000000000000001E-3</v>
      </c>
      <c r="F24" s="34">
        <f t="shared" si="1"/>
        <v>14157.549060731722</v>
      </c>
      <c r="G24" s="17">
        <v>8.6199999999999999E-2</v>
      </c>
      <c r="H24" s="34">
        <f t="shared" si="2"/>
        <v>16644.537370022139</v>
      </c>
      <c r="I24" s="17">
        <v>0.2069</v>
      </c>
      <c r="J24" s="35">
        <f t="shared" si="3"/>
        <v>34695.569648388489</v>
      </c>
      <c r="K24" s="29"/>
      <c r="R24" s="27"/>
      <c r="W24" s="27"/>
    </row>
    <row r="25" spans="2:23" x14ac:dyDescent="0.2">
      <c r="B25" s="61">
        <v>2035</v>
      </c>
      <c r="C25" s="62"/>
      <c r="D25" s="62">
        <f>D24*100.5%+C25</f>
        <v>16016.933969331361</v>
      </c>
      <c r="E25" s="63">
        <v>0.01</v>
      </c>
      <c r="F25" s="62">
        <f>F24*($I$2+100%+E25)+C25</f>
        <v>14313.282100399771</v>
      </c>
      <c r="G25" s="63">
        <v>6.9900000000000004E-2</v>
      </c>
      <c r="H25" s="62">
        <f>H24*($I$2+100%+G25)+C25</f>
        <v>17824.635069556709</v>
      </c>
      <c r="I25" s="63">
        <v>0.16400000000000001</v>
      </c>
      <c r="J25" s="71">
        <f>J24*($I$2+100%+I25)+C25</f>
        <v>40420.338640372582</v>
      </c>
      <c r="K25" s="65"/>
      <c r="L25" s="66"/>
      <c r="M25" s="66"/>
      <c r="R25" s="27"/>
      <c r="W25" s="27"/>
    </row>
    <row r="26" spans="2:23" x14ac:dyDescent="0.2">
      <c r="B26" s="20">
        <v>2036</v>
      </c>
      <c r="C26" s="34"/>
      <c r="D26" s="62">
        <f>D25*100.5%+C26</f>
        <v>16097.018639178017</v>
      </c>
      <c r="E26" s="17">
        <v>0</v>
      </c>
      <c r="F26" s="34">
        <f>F25*($I$2+100%+E26)+C26</f>
        <v>14327.595382500169</v>
      </c>
      <c r="G26" s="17">
        <v>0.10589999999999999</v>
      </c>
      <c r="H26" s="34">
        <f>H25*($I$2+100%+G26)+C26</f>
        <v>19730.08855849232</v>
      </c>
      <c r="I26" s="17">
        <v>0.1613</v>
      </c>
      <c r="J26" s="35">
        <f>J25*($I$2+100%+I26)+C26</f>
        <v>46980.559601705048</v>
      </c>
      <c r="K26" s="29"/>
      <c r="R26" s="27"/>
      <c r="W26" s="27"/>
    </row>
    <row r="27" spans="2:23" ht="16.5" thickBot="1" x14ac:dyDescent="0.3">
      <c r="B27" s="72">
        <v>2036</v>
      </c>
      <c r="C27" s="73">
        <v>500</v>
      </c>
      <c r="D27" s="74">
        <f>D26*100.5%+C27</f>
        <v>16677.503732373905</v>
      </c>
      <c r="E27" s="75">
        <v>0.01</v>
      </c>
      <c r="F27" s="74">
        <f>F26*($I$2+100%+E27)+C27</f>
        <v>14985.19893170767</v>
      </c>
      <c r="G27" s="75">
        <v>8.1000000000000003E-2</v>
      </c>
      <c r="H27" s="74">
        <f>H26*($I$2+100%+G27)+C27</f>
        <v>21847.955820288687</v>
      </c>
      <c r="I27" s="75">
        <v>0.19650000000000001</v>
      </c>
      <c r="J27" s="76">
        <f>J26*($I$2+100%+I27)+C27</f>
        <v>56759.220123041785</v>
      </c>
      <c r="K27" s="65"/>
      <c r="L27" s="66"/>
      <c r="M27" s="66"/>
      <c r="N27" s="66"/>
      <c r="O27" s="66"/>
      <c r="R27" s="27"/>
      <c r="W27" s="27"/>
    </row>
    <row r="28" spans="2:23" x14ac:dyDescent="0.2">
      <c r="E28" s="57"/>
    </row>
    <row r="29" spans="2:23" x14ac:dyDescent="0.2">
      <c r="E29" s="57"/>
    </row>
    <row r="30" spans="2:23" x14ac:dyDescent="0.2">
      <c r="E30" s="57"/>
    </row>
    <row r="31" spans="2:23" x14ac:dyDescent="0.2">
      <c r="E31" s="57"/>
    </row>
    <row r="32" spans="2:23" x14ac:dyDescent="0.2">
      <c r="E32" s="57"/>
    </row>
    <row r="33" spans="5:5" x14ac:dyDescent="0.2">
      <c r="E33" s="57"/>
    </row>
    <row r="34" spans="5:5" x14ac:dyDescent="0.2">
      <c r="E34" s="57"/>
    </row>
  </sheetData>
  <mergeCells count="7">
    <mergeCell ref="I5:J5"/>
    <mergeCell ref="E4:J4"/>
    <mergeCell ref="D4:D6"/>
    <mergeCell ref="C4:C6"/>
    <mergeCell ref="B4:B6"/>
    <mergeCell ref="E5:F5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rightToLeft="1" workbookViewId="0"/>
  </sheetViews>
  <sheetFormatPr defaultRowHeight="14.25" x14ac:dyDescent="0.2"/>
  <cols>
    <col min="3" max="3" width="9.125" style="56"/>
  </cols>
  <sheetData>
    <row r="1" spans="2:3" ht="15" x14ac:dyDescent="0.25">
      <c r="B1" s="109" t="s">
        <v>46</v>
      </c>
      <c r="C1" s="110" t="s">
        <v>47</v>
      </c>
    </row>
    <row r="2" spans="2:3" x14ac:dyDescent="0.2">
      <c r="B2" s="2">
        <v>2015</v>
      </c>
      <c r="C2" s="106">
        <v>-0.01</v>
      </c>
    </row>
    <row r="3" spans="2:3" x14ac:dyDescent="0.2">
      <c r="B3" s="2">
        <v>2014</v>
      </c>
      <c r="C3" s="107" t="s">
        <v>45</v>
      </c>
    </row>
    <row r="4" spans="2:3" x14ac:dyDescent="0.2">
      <c r="B4" s="2">
        <v>2013</v>
      </c>
      <c r="C4" s="6">
        <v>1.8200000000000001E-2</v>
      </c>
    </row>
    <row r="5" spans="2:3" x14ac:dyDescent="0.2">
      <c r="B5" s="2">
        <v>2012</v>
      </c>
      <c r="C5" s="6">
        <v>1.6299999999999999E-2</v>
      </c>
    </row>
    <row r="6" spans="2:3" x14ac:dyDescent="0.2">
      <c r="B6" s="2">
        <v>2011</v>
      </c>
      <c r="C6" s="6">
        <v>2.1700000000000001E-2</v>
      </c>
    </row>
    <row r="7" spans="2:3" x14ac:dyDescent="0.2">
      <c r="B7" s="2">
        <v>2010</v>
      </c>
      <c r="C7" s="6">
        <v>2.6599999999999999E-2</v>
      </c>
    </row>
    <row r="8" spans="2:3" x14ac:dyDescent="0.2">
      <c r="B8" s="2">
        <v>2009</v>
      </c>
      <c r="C8" s="6">
        <v>3.9100000000000003E-2</v>
      </c>
    </row>
    <row r="9" spans="2:3" x14ac:dyDescent="0.2">
      <c r="B9" s="2">
        <v>2008</v>
      </c>
      <c r="C9" s="6">
        <v>3.7999999999999999E-2</v>
      </c>
    </row>
    <row r="10" spans="2:3" x14ac:dyDescent="0.2">
      <c r="B10" s="2">
        <v>2007</v>
      </c>
      <c r="C10" s="6">
        <v>3.4000000000000002E-2</v>
      </c>
    </row>
    <row r="11" spans="2:3" x14ac:dyDescent="0.2">
      <c r="B11" s="2">
        <v>2006</v>
      </c>
      <c r="C11" s="107" t="s">
        <v>44</v>
      </c>
    </row>
    <row r="12" spans="2:3" x14ac:dyDescent="0.2">
      <c r="B12" s="2">
        <v>2005</v>
      </c>
      <c r="C12" s="6">
        <v>2.3900000000000001E-2</v>
      </c>
    </row>
    <row r="13" spans="2:3" x14ac:dyDescent="0.2">
      <c r="B13" s="2">
        <v>2004</v>
      </c>
      <c r="C13" s="6">
        <v>1.21E-2</v>
      </c>
    </row>
    <row r="14" spans="2:3" x14ac:dyDescent="0.2">
      <c r="B14" s="2">
        <v>2003</v>
      </c>
      <c r="C14" s="107" t="s">
        <v>43</v>
      </c>
    </row>
    <row r="15" spans="2:3" x14ac:dyDescent="0.2">
      <c r="B15" s="2">
        <v>2002</v>
      </c>
      <c r="C15" s="6">
        <v>6.5000000000000002E-2</v>
      </c>
    </row>
    <row r="16" spans="2:3" x14ac:dyDescent="0.2">
      <c r="B16" s="2">
        <v>2001</v>
      </c>
      <c r="C16" s="6">
        <v>1.41E-2</v>
      </c>
    </row>
    <row r="17" spans="2:3" x14ac:dyDescent="0.2">
      <c r="B17" s="2">
        <v>2000</v>
      </c>
      <c r="C17" s="108">
        <v>0</v>
      </c>
    </row>
    <row r="18" spans="2:3" x14ac:dyDescent="0.2">
      <c r="B18" s="2">
        <v>1999</v>
      </c>
      <c r="C18" s="6">
        <v>1.34E-2</v>
      </c>
    </row>
    <row r="19" spans="2:3" x14ac:dyDescent="0.2">
      <c r="B19" s="2">
        <v>1998</v>
      </c>
      <c r="C19" s="6">
        <v>8.6199999999999999E-2</v>
      </c>
    </row>
    <row r="20" spans="2:3" x14ac:dyDescent="0.2">
      <c r="B20" s="2">
        <v>1997</v>
      </c>
      <c r="C20" s="6">
        <v>6.9900000000000004E-2</v>
      </c>
    </row>
    <row r="21" spans="2:3" x14ac:dyDescent="0.2">
      <c r="B21" s="2">
        <v>1996</v>
      </c>
      <c r="C21" s="6">
        <v>0.10589999999999999</v>
      </c>
    </row>
    <row r="22" spans="2:3" x14ac:dyDescent="0.2">
      <c r="B22" s="2">
        <v>1995</v>
      </c>
      <c r="C22" s="6">
        <v>8.1000000000000003E-2</v>
      </c>
    </row>
    <row r="23" spans="2:3" x14ac:dyDescent="0.2">
      <c r="B23" s="2">
        <v>1994</v>
      </c>
      <c r="C23" s="6">
        <v>0.14449999999999999</v>
      </c>
    </row>
    <row r="24" spans="2:3" x14ac:dyDescent="0.2">
      <c r="B24" s="2">
        <v>1993</v>
      </c>
      <c r="C24" s="6">
        <v>0.1125</v>
      </c>
    </row>
    <row r="25" spans="2:3" x14ac:dyDescent="0.2">
      <c r="B25" s="2">
        <v>1992</v>
      </c>
      <c r="C25" s="6">
        <v>9.3700000000000006E-2</v>
      </c>
    </row>
    <row r="26" spans="2:3" x14ac:dyDescent="0.2">
      <c r="B26" s="2">
        <v>1991</v>
      </c>
      <c r="C26" s="6">
        <v>0.1804</v>
      </c>
    </row>
    <row r="27" spans="2:3" x14ac:dyDescent="0.2">
      <c r="B27" s="2">
        <v>1990</v>
      </c>
      <c r="C27" s="6">
        <v>0.17610000000000001</v>
      </c>
    </row>
    <row r="28" spans="2:3" x14ac:dyDescent="0.2">
      <c r="B28" s="2">
        <v>1989</v>
      </c>
      <c r="C28" s="6">
        <v>0.2069</v>
      </c>
    </row>
    <row r="29" spans="2:3" x14ac:dyDescent="0.2">
      <c r="B29" s="2">
        <v>1988</v>
      </c>
      <c r="C29" s="6">
        <v>0.16400000000000001</v>
      </c>
    </row>
    <row r="30" spans="2:3" x14ac:dyDescent="0.2">
      <c r="B30" s="2">
        <v>1987</v>
      </c>
      <c r="C30" s="6">
        <v>0.1613</v>
      </c>
    </row>
    <row r="31" spans="2:3" x14ac:dyDescent="0.2">
      <c r="B31" s="2">
        <v>1986</v>
      </c>
      <c r="C31" s="6">
        <v>0.19650000000000001</v>
      </c>
    </row>
  </sheetData>
  <sortState ref="B2:C32">
    <sortCondition descending="1" ref="B2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הקדמה</vt:lpstr>
      <vt:lpstr>תשואות אפיקי חיסכון</vt:lpstr>
      <vt:lpstr>השוואת ריביות</vt:lpstr>
      <vt:lpstr>פערי ריביות במסלול ריבית קבועה</vt:lpstr>
      <vt:lpstr>תשואות בריבית מינימום</vt:lpstr>
      <vt:lpstr>תקציר הצמדה למדד</vt:lpstr>
      <vt:lpstr>פירוט הצמדות למדד</vt:lpstr>
      <vt:lpstr>שערי אינפלציה היסטוריים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Amitay Korn</dc:creator>
  <cp:lastModifiedBy>Amitay Korn</cp:lastModifiedBy>
  <cp:lastPrinted>2016-12-12T09:03:30Z</cp:lastPrinted>
  <dcterms:created xsi:type="dcterms:W3CDTF">2016-12-05T16:30:13Z</dcterms:created>
  <dcterms:modified xsi:type="dcterms:W3CDTF">2016-12-18T08:51:39Z</dcterms:modified>
</cp:coreProperties>
</file>